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12"/>
  <workbookPr hidePivotFieldList="1" defaultThemeVersion="166925"/>
  <mc:AlternateContent xmlns:mc="http://schemas.openxmlformats.org/markup-compatibility/2006">
    <mc:Choice Requires="x15">
      <x15ac:absPath xmlns:x15ac="http://schemas.microsoft.com/office/spreadsheetml/2010/11/ac" url="T:\Affaires\GBT - Gymnase Bioclimatique Tampon\02 Projet\03 APS\02 Echanges\IMAGEEN\250822-RENDU CORRIGE\"/>
    </mc:Choice>
  </mc:AlternateContent>
  <xr:revisionPtr revIDLastSave="0" documentId="8_{2DFF7847-7D1A-4568-9061-0C7C656458E8}" xr6:coauthVersionLast="47" xr6:coauthVersionMax="47" xr10:uidLastSave="{00000000-0000-0000-0000-000000000000}"/>
  <bookViews>
    <workbookView xWindow="-110" yWindow="-110" windowWidth="29020" windowHeight="17500" xr2:uid="{761F66D0-A4F6-4C57-877C-10C10396345D}"/>
  </bookViews>
  <sheets>
    <sheet name="Indicateurs Tech&amp; EMC2B ESQ V1" sheetId="5" r:id="rId1"/>
    <sheet name="NDC NZEB" sheetId="6" r:id="rId2"/>
    <sheet name="Feuil1" sheetId="4" state="hidden" r:id="rId3"/>
  </sheets>
  <definedNames>
    <definedName name="_xlnm._FilterDatabase" localSheetId="0" hidden="1">'Indicateurs Tech&amp; EMC2B ESQ V1'!$A$3:$J$81</definedName>
    <definedName name="A">#REF!</definedName>
    <definedName name="B">#REF!</definedName>
    <definedName name="BAS">#REF!</definedName>
    <definedName name="CC">#REF!</definedName>
    <definedName name="CODE">#REF!</definedName>
    <definedName name="D">#REF!</definedName>
    <definedName name="ddz">#REF!</definedName>
    <definedName name="DOM">#REF!</definedName>
    <definedName name="E">#REF!</definedName>
    <definedName name="Excel_BuiltIn_Print_Area_1">#REF!</definedName>
    <definedName name="F">#REF!</definedName>
    <definedName name="G">#REF!</definedName>
    <definedName name="H">#REF!</definedName>
    <definedName name="HAUT">#REF!</definedName>
    <definedName name="MAXI">#REF!</definedName>
    <definedName name="MON">#REF!</definedName>
    <definedName name="OUV">#REF!</definedName>
    <definedName name="TAU">#REF!</definedName>
    <definedName name="valuevx">42.314159</definedName>
    <definedName name="vertex42_copyright" hidden="1">"© 2017 Vertex42 LLC"</definedName>
    <definedName name="vertex42_id" hidden="1">"construction-schedule.xlsx"</definedName>
    <definedName name="vertex42_title" hidden="1">"Construction Schedule Template"</definedName>
    <definedName name="_xlnm.Print_Area" localSheetId="0">'Indicateurs Tech&amp; EMC2B ESQ V1'!$A$1:$P$81</definedName>
  </definedNames>
  <calcPr calcId="191028"/>
  <pivotCaches>
    <pivotCache cacheId="1254"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6" l="1"/>
  <c r="D11" i="6" s="1"/>
  <c r="C64" i="6"/>
  <c r="C65" i="6" s="1"/>
  <c r="C56" i="6"/>
  <c r="D57" i="6" s="1"/>
  <c r="D36" i="6"/>
  <c r="D35" i="6"/>
  <c r="D65" i="6" l="1"/>
  <c r="D66" i="6"/>
  <c r="D56" i="6"/>
  <c r="D12" i="6"/>
  <c r="D14" i="6" s="1"/>
  <c r="E10" i="6"/>
  <c r="C10" i="6"/>
  <c r="C11" i="6" s="1"/>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7" i="5"/>
  <c r="A6" i="5"/>
  <c r="A5" i="5"/>
  <c r="A4" i="5"/>
  <c r="C12" i="6" l="1"/>
  <c r="C14" i="6" s="1"/>
  <c r="C15" i="6"/>
  <c r="C17" i="6" s="1"/>
</calcChain>
</file>

<file path=xl/sharedStrings.xml><?xml version="1.0" encoding="utf-8"?>
<sst xmlns="http://schemas.openxmlformats.org/spreadsheetml/2006/main" count="955" uniqueCount="436">
  <si>
    <t>Indicateurs PTD EMC2B</t>
  </si>
  <si>
    <t xml:space="preserve">Livrables attendus </t>
  </si>
  <si>
    <t>N°</t>
  </si>
  <si>
    <t>Zone</t>
  </si>
  <si>
    <t xml:space="preserve">Thème </t>
  </si>
  <si>
    <t>Sous-thème</t>
  </si>
  <si>
    <t xml:space="preserve">Indicateur § PTD </t>
  </si>
  <si>
    <t>Critères</t>
  </si>
  <si>
    <t>Cibles / Objectifs</t>
  </si>
  <si>
    <t>Indicateur de mesure</t>
  </si>
  <si>
    <t xml:space="preserve">Référentiel </t>
  </si>
  <si>
    <t>Concours</t>
  </si>
  <si>
    <t xml:space="preserve">Complément d'informations </t>
  </si>
  <si>
    <t>0</t>
  </si>
  <si>
    <t>EL 2 - Grille EMC2B</t>
  </si>
  <si>
    <t xml:space="preserve">EL 2 - Analyse </t>
  </si>
  <si>
    <t>02</t>
  </si>
  <si>
    <t>APS</t>
  </si>
  <si>
    <t xml:space="preserve">Site projet </t>
  </si>
  <si>
    <t>ENERGIE</t>
  </si>
  <si>
    <t xml:space="preserve">Sobriété </t>
  </si>
  <si>
    <t>Orientation / Implantation</t>
  </si>
  <si>
    <t xml:space="preserve">Adaptation au site, orientation du bâtiment, stratégie d'hiver et d'été, volumétrie </t>
  </si>
  <si>
    <t xml:space="preserve">Projet situé en Zone 2, du référentiel PERENE. 
Priorisation des orientations principales Nord/Sud. Limiter les façades Est/Ouest 
Casquette solaire horizontales sur façade Nord et Brises soleil verticales sur façade Est et Ouest. 
</t>
  </si>
  <si>
    <t xml:space="preserve">Qualitatif </t>
  </si>
  <si>
    <t>PERENE</t>
  </si>
  <si>
    <t xml:space="preserve">Plan masse du projet / Environnemental </t>
  </si>
  <si>
    <t>Façades principales Nord-Est Sud-Ouest. 
Lames verticales</t>
  </si>
  <si>
    <t xml:space="preserve">Quelle différence entre jalousie et brise soleil verticaux ? (AO façade sud gymnase) </t>
  </si>
  <si>
    <t>Il y a des jalousies avec protections solaires de type lames verticales.</t>
  </si>
  <si>
    <t xml:space="preserve">Recensement des données climatiques du site </t>
  </si>
  <si>
    <t xml:space="preserve">Analyse des données de la station la plus proche </t>
  </si>
  <si>
    <t>AREP</t>
  </si>
  <si>
    <t>Notice explicative des dispositions et performances environnementales (mémoire environnemental)</t>
  </si>
  <si>
    <t>Les données météo utilisées sont celle de la station météo de l'Université du Tampon. Station la plus proche</t>
  </si>
  <si>
    <t>Pas d'analyse spécifique des données météorologiques.</t>
  </si>
  <si>
    <t>Analyse dans le rapport GBT-APS_16_notice QE1</t>
  </si>
  <si>
    <t xml:space="preserve">Clos &amp; Couvert </t>
  </si>
  <si>
    <t xml:space="preserve">Porosité façade </t>
  </si>
  <si>
    <t xml:space="preserve">20 % recommandés - 20% au minimum pour les salles de classe, les bureaux et les salles de réunion </t>
  </si>
  <si>
    <t>%</t>
  </si>
  <si>
    <t xml:space="preserve">PERENE / PREBAT 
AREP </t>
  </si>
  <si>
    <t xml:space="preserve">Plan + note de calcul </t>
  </si>
  <si>
    <t>Les porosités représentent:
-&gt;50% pour le gymnase
-&gt;40% pour les salles de sports
-&gt;25% pour les salles de formation/bureau/administratif
Particularité du projet, les ouvertures du gymnase sont motorisées en partie haute afin de réduire cette porosité en hiver et contrôler le confort thermique en période hiver (réduction de la ventilation naturelle pour limiter les courants d'air inconfortables)</t>
  </si>
  <si>
    <t xml:space="preserve">Calcul de porosité à vérifier </t>
  </si>
  <si>
    <r>
      <t xml:space="preserve">Les 20% de porosité sont respectés pour les salles de classe, les bureaux et les salles de réunion. 
</t>
    </r>
    <r>
      <rPr>
        <u/>
        <sz val="11"/>
        <rFont val="Segoe UI"/>
        <family val="2"/>
      </rPr>
      <t>A titre indicatif</t>
    </r>
    <r>
      <rPr>
        <sz val="11"/>
        <rFont val="Segoe UI"/>
        <family val="2"/>
      </rPr>
      <t>: la porosité du gymnase et celle des salles de sports respectent également cette recommandation.</t>
    </r>
  </si>
  <si>
    <t xml:space="preserve">Solution bioclimatique </t>
  </si>
  <si>
    <t>La frugalité de la conception et l'efficacité énergétique des systèmes seront impératifs : bâtiment compact, bonne orientation, lumière naturelle, ventilation naturelle, dialogue avec l'environnement existant, zonage thermique…</t>
  </si>
  <si>
    <t>-</t>
  </si>
  <si>
    <t>Dispositions prises pour réduire les besoins avec première approche quantitative. 
Notice explicative des dispositions et performances environnementales (mémoire environnemental)</t>
  </si>
  <si>
    <t>Les façades principales du bâtiment sont orientées face au vent, l'ensemble des locaux sont ouverts sur 2 façades distinctes (permettant une ventilation naturelle optimale).
L'ensemble des baies sont protégées des rayonnements solaires.
L'espace convivialité fonctionne comme espace de transition (tampon) entre l'extérieur et l'intérieur.</t>
  </si>
  <si>
    <t xml:space="preserve">Orientation nord-sud favorable  
Gymnase avec façade principale plus sud 
Faible débord de toiture en façade sud ouest 
Pas d'image de la façade nord… et donc de précisions des protection solaire </t>
  </si>
  <si>
    <t>Le gymnase n'est pas directement ouvert sur la façade Nord. Sur cette façade il y a une coursive puis les vestiaires. La protection solaire de cette façade est volontairement minimiser dans le but d'optimiser le confort thermique d'hiver.</t>
  </si>
  <si>
    <t xml:space="preserve">Ensemble façade / Menuiseries extérieure </t>
  </si>
  <si>
    <t xml:space="preserve">Les façades et les menuiseries devront respecter les facteurs solaires, noté Smax, préconisés dans le référentiel PERENE. 
Permettant la ventilation naturelle sur façade Nord, tout en garantissant un confort acoustique. 
Limitant les entrées d'airs sur façade Sud / Sud-Ouest pour limiter les entrées d'air marin. </t>
  </si>
  <si>
    <t>Les lames verticales situées façade Sud-Ouest du gymnase présente un angle de 45° permettant de respecter les facteurs solaire du référentiel PERENE.
Les baies des espaces administratif/formation sont protégées par un encadrement (casquette+joues latérales).
Les baies des espaces sportifs situés au R-1 sont protégées par de profondes terrasses et des débord du RDC.</t>
  </si>
  <si>
    <t xml:space="preserve">A bien checker </t>
  </si>
  <si>
    <t xml:space="preserve">
-Les menuiseries respectent les facteurs solaires préconisés par PERENE, pour toutes les orientations. 
-Le facteur solaire des baies de la façade Nord est volontairement non conforme. 
Détail de calcul dans le rapport GBT-APS_16_notice QE1
</t>
  </si>
  <si>
    <t xml:space="preserve">Ventilation naturelle </t>
  </si>
  <si>
    <t xml:space="preserve">Renouvellement d'air </t>
  </si>
  <si>
    <t xml:space="preserve">&gt; 20 vol/h pour évacuation de la surcharge thermique 
&gt; 60 vol/h pour ventilation naturelle de confort </t>
  </si>
  <si>
    <t xml:space="preserve">Vol/h </t>
  </si>
  <si>
    <t xml:space="preserve">PREBAT 
AREP </t>
  </si>
  <si>
    <t>Méthodologie et dispositions prises pour garantir une ventilation naturelle globale et pertinente à l'échelle du projet 
Notice explicative des dispositions et performances environnementales (mémoire environnemental)</t>
  </si>
  <si>
    <t>Aucune donnée quantitative sur le renouvellement d'air naturel ou mécanique. Sujet à traiter en APS en lien avec la STD.</t>
  </si>
  <si>
    <t>Taux de renouvellement d'air et STD sont réalisés et présentés dans le rapport GBT-APS_16_notice QE1</t>
  </si>
  <si>
    <t xml:space="preserve">Confort thermique </t>
  </si>
  <si>
    <t xml:space="preserve">Statut thermique </t>
  </si>
  <si>
    <t xml:space="preserve">Types de ventilation : 
Type 1 - Naturelle 
Type 2 - Naturelle + Brasseurs d'air
Type 3 - Brasseurs d'air + apport de froid passif 
Type 4 - Apport de froid actif 
Statut thermique des locaux : 
Statut « PASSIF »  : La température ne dépasse pas les 28°C ou 30°C à 1m/s de vitesse d'air. La ventilation est de Type 1 et/ou 2 selon les périodes de l'année  
Statut « MIXTE » : En dessous de 28°C ou 30°C à 1m/s de vitesse d'air. La ventilation est de Type 1 et/ou 2 durant les périodes les moins chaudes (mars à octobre). La ventilation est de type 2 et/ou 3 durant les périodes les plus chaudes (novembre à février). 
Statut « REFROIDI » : T° clim min = 28°C - recours au refroidissement constant (ventilation type 4). </t>
  </si>
  <si>
    <t xml:space="preserve">PERENE / PREBAT 
HQE BD/OI
AREP </t>
  </si>
  <si>
    <t>Identification des espaces exposés à l'inconfort d'été. Présentation des dispositions prévues pour assurer ce confort
Notice explicative des dispositions et performances environnementales (mémoire environnemental)</t>
  </si>
  <si>
    <t>On distingue 3 type de ventilation sur le projet
Fonctionnement Passif
Type 1 ventilation naturelle 
-Gymnase 
-Vestiaire
Fonctionnement Passif
Type 2 ventilation naturelle + brasseurs d'air 
-Tribunes
-Salles sportives
-Salle formation
-Bureau 
Fonctionnement Refroidi
Type 4 Apport froid actif
-local poubelle</t>
  </si>
  <si>
    <r>
      <rPr>
        <sz val="11"/>
        <color theme="9"/>
        <rFont val="Segoe UI"/>
        <family val="2"/>
      </rPr>
      <t>Statut « PASSIF »  pour l'ensemble du projet.</t>
    </r>
    <r>
      <rPr>
        <sz val="11"/>
        <rFont val="Segoe UI"/>
        <family val="2"/>
      </rPr>
      <t xml:space="preserve">
Gymnase et vestiaire de type 1 - Naturelle 
Autres espaces de type 2 - Naturelle + brasseurs d'air 
</t>
    </r>
  </si>
  <si>
    <t>Gymnase :  type 1 sauf gradin 
Salle de formation : Type 2
Bureau : Type 2
Hall : Type 2
Vestiaire : Type 1
Salle de sport : Type 2</t>
  </si>
  <si>
    <t xml:space="preserve">Zonage thermique </t>
  </si>
  <si>
    <t xml:space="preserve">Dans la mesure du possible, et en accord avec les schémas fonctionnels, les locaux de même statut thermique seront regroupés.  </t>
  </si>
  <si>
    <t>Identification des espaces exposés à l'inconfort d'été. Présentation des dispositions prévues pour assurer ce confort</t>
  </si>
  <si>
    <t>Seul le local poubelle est climatisé et est situé au RDC. Les autres locaux fonctionnement en ventilation naturelle</t>
  </si>
  <si>
    <t xml:space="preserve">Les locaux de même statut thermique seront regroupés.  </t>
  </si>
  <si>
    <t>Les locaux de même statut thermique sont bien regroupés. Cf  zonage thermique dans le rapport GBT-APS_16_notice QE1</t>
  </si>
  <si>
    <t xml:space="preserve">Réalisation STD
</t>
  </si>
  <si>
    <t xml:space="preserve">La STD devra prendra en compte : 
- Le planning d'occupation des locaux 
- La compositions des parois 
- Les charges internes 
- Le renouvellement d'air  
Réalisation d'un scénario de base et d'un scénario performant avec dépassement des attentes en phase APS </t>
  </si>
  <si>
    <t>Identification du risque d'inconfort thermique par la réalisation d'une étude d'insolation. Présentation des dispositions prises pour maîtriser le confort d'été. 
Notice explicative des dispositions et performances environnementales (mémoire environnemental)
Nota : L’atteinte des objectifs de température sera vérifiée par une simulation thermique dynamique (STD) du bâtiment en phase APS</t>
  </si>
  <si>
    <t>Un calcul de STD a été réalisé sur l'espace convivialité au RDC, La composition vitrée sur double hauteur et le taux de porosité &gt; 50% révèle un taux de confort thermique en été pendant 99% du temps avec un apport d'air de 1m/s (brasseurs d'airs); 
En hiver, cet espace fonctionne avec un taux d'ouverture de 5% pour limiter les déperditions. On atteint le confort thermique hiver pendant 97% du temps d'occupation.</t>
  </si>
  <si>
    <r>
      <rPr>
        <sz val="11"/>
        <color theme="5"/>
        <rFont val="Segoe UI"/>
        <family val="2"/>
      </rPr>
      <t xml:space="preserve">Pas d'étude d'ensoleillement
</t>
    </r>
    <r>
      <rPr>
        <sz val="11"/>
        <rFont val="Segoe UI"/>
        <family val="2"/>
      </rPr>
      <t xml:space="preserve">
</t>
    </r>
    <r>
      <rPr>
        <sz val="11"/>
        <color theme="9"/>
        <rFont val="Segoe UI"/>
        <family val="2"/>
      </rPr>
      <t>STD réalisée à la phase concours sur l'espace de convivialité. 
Résultats performants et conformes à l'objectif (détail ligne 57).</t>
    </r>
  </si>
  <si>
    <t>Etude d'ensoleillement et diagramme solaire réalisés. Cf  rapport GBT-APS_16_notice QE1</t>
  </si>
  <si>
    <t>Etudes aérauliques CFD et en soufflerie sur maquette</t>
  </si>
  <si>
    <t xml:space="preserve">Les études aérauliques (CFD et en soufflerie) devront être réalisées par le concepteur afin de vérifier en particulier les vitesses d’airs, les débits de renouvellement d'air et champs de pressions dans les locaux ventilés naturellement et sur les périodes d'occupation </t>
  </si>
  <si>
    <t>Analyse des vents dominants et des dispositifs prévus pour utiliser le rafraichissement du vent l'été et s'en protéger l'hiver.
Notice explicative des dispositions et performances environnementales (mémoire environnemental)
Nota : L’étude aéraulique CFD du bâtiment devra être réalisée en phase APS. L'étude aéraulique en soufflerie sur maquette devra être réalisée en phase APD.</t>
  </si>
  <si>
    <t>Les vents dominants sont orientés Nord-Est et Sud-Ouest. Le projet prévoit des façades principales sur ces orientations. 
La porosité de ces façades permet un fonctionnement en ventilation naturelle.
Pour la période hiver, les jalousies seront fermées via motorisation pour limiter les courants d'air et créer un inconfort thermique hiver.
Les études aérauliques seront réalisées dès la phase APS</t>
  </si>
  <si>
    <t>/</t>
  </si>
  <si>
    <t>Etude aéraulique en CFD réalisée avec évaluation des coefficient de pression et des taux de renouvellement d'air. Cf  rapport GBT-APS_16_notice QE1
La soufflerie est programmée à l'issue de la phase APS pour avoir un modèle architectural aboutie.</t>
  </si>
  <si>
    <t>Confort d'été</t>
  </si>
  <si>
    <t>Pour les locaux non climatisés, modélisation du confort thermique d'été et analyse des résultats en utilisant le diagramme de GIVONI faisant apparaître les plages de confort en fonction de la température, l'hygrométrie et la vitesse d'air</t>
  </si>
  <si>
    <t>L'ensemble des locaux sont non climatisés. La conception traversante et les protections solaires des espaces permet de proposer des espaces avec confort thermique en été. Des brasseurs d'airs sont également prévus pour assurer une vitesse d'air 1m/s afin d'élargir la zone de confort thermique (selon diagramme de Givoni)</t>
  </si>
  <si>
    <t xml:space="preserve">Cf ligne 9 </t>
  </si>
  <si>
    <t>STD et taux de confort réalisés. Cf  rapport GBT-APS_16_notice QE1</t>
  </si>
  <si>
    <t xml:space="preserve">Consommations / Efficacité </t>
  </si>
  <si>
    <t>Performance énergétique</t>
  </si>
  <si>
    <t>Consommation d'énergie primaire nette de source non renouvelable</t>
  </si>
  <si>
    <t>&lt; 24 kWh ep/m² /an</t>
  </si>
  <si>
    <t xml:space="preserve"> kWh ep/m²/an</t>
  </si>
  <si>
    <t>Nearly Zéro Energy Building (NZEB)</t>
  </si>
  <si>
    <t>Présentation des dispositions prises pour atteindre les objectifs de consommations énergétiques + première approche quantitative des consommations énergétiques (Note de calcul des consommations actualisé)
Notice explicative des dispositions et performances environnementales (mémoire environnemental)
Nota : le bâtiment fera l’objet d’une Simulation Thermique Dynamique en phase APS, afin de justifier sa consommation et sa production</t>
  </si>
  <si>
    <t>Consommation totale estimé 73 997 kWh/an
Surface utilise 3 290 m²
Ratio de consommation 22,50 kWh/m²/an</t>
  </si>
  <si>
    <r>
      <t xml:space="preserve">Atteinte annoncée de l'exigence NZEB ; 22,50 kWh/m²/an &lt; 24kWh/m²/an. La NDC est transmise. 
</t>
    </r>
    <r>
      <rPr>
        <sz val="11"/>
        <color theme="5"/>
        <rFont val="Segoe UI"/>
        <family val="2"/>
      </rPr>
      <t xml:space="preserve">Toutefois, les résultats sont erronés car utilisation de l'énergie finale Ef et non primaire Ep, non déduction de l'énergie PV produite et autoconsommée et comptage de consommations hors périmètre.
</t>
    </r>
    <r>
      <rPr>
        <sz val="11"/>
        <rFont val="Segoe UI"/>
        <family val="2"/>
      </rPr>
      <t xml:space="preserve">
</t>
    </r>
    <r>
      <rPr>
        <u/>
        <sz val="11"/>
        <rFont val="Segoe UI"/>
        <family val="2"/>
      </rPr>
      <t xml:space="preserve">Notre analyse :   </t>
    </r>
    <r>
      <rPr>
        <sz val="11"/>
        <rFont val="Segoe UI"/>
        <family val="2"/>
      </rPr>
      <t xml:space="preserve">
- Ils comptabilisent les consommations de clim "process" (local poubelle) et les consommations élec du mobilier (PC) qui ne doivent pas être considérées dans le calculs
- Ils ont une marge sur la surface de panneaux à installer, 
- La ratio d'autoconsommation est essentielle dans l'atteinte du NZEB. Ici 100% mais incertain sur la réalité de la donnée,
- La production de solaire semble bien élevé ; 1,58 kWh/kWc 
- Pas de précision sur les consommations d'ECS (Vs Solaire thermique)
</t>
    </r>
    <r>
      <rPr>
        <sz val="11"/>
        <color theme="9"/>
        <rFont val="Segoe UI"/>
        <family val="2"/>
      </rPr>
      <t xml:space="preserve">Le projet est sobre et performant. En enlevant les usages non pris en compte dans le périmètre NZEB, et en intégrant le PV (scénario 1 autoncommation) avec une marge d'incertitude, l'objectif est largement atteint.
NZEB &lt; 0 kWh/m²/an.
</t>
    </r>
    <r>
      <rPr>
        <sz val="11"/>
        <color theme="5"/>
        <rFont val="Segoe UI"/>
        <family val="2"/>
      </rPr>
      <t xml:space="preserve">Est-ce que l'installation PV scénario 1 est bien prise en compte dans le chiffrage économique ? </t>
    </r>
    <r>
      <rPr>
        <sz val="11"/>
        <color theme="9"/>
        <rFont val="Segoe UI"/>
        <family val="2"/>
      </rPr>
      <t xml:space="preserve">
</t>
    </r>
  </si>
  <si>
    <t>Note de calcul corrigée par la consommation 25 kWh EF/m².an sans autoconsommation et 8,2 kW EF/m².an avec autoconsommation, ce qui représente 23,6 kWh EP/m².an.
Simulation énergétique et faisabilité photovoltaïque réalisées. Cf  rapport GBT-APS_18_notice QE3 et rapport GBT-APS_19_notice QE 4.
Le calcul NZEB comptabilise : 
- la climatisation de confort (sans objet sur ce projet)
- la ventilation mécanique, y compris les brasseurs d’air
- l’éclairage
- la production d’eau chaude sanitaire (ECS).</t>
  </si>
  <si>
    <t xml:space="preserve">Consommation d'énergie tout usage </t>
  </si>
  <si>
    <t>&lt; 50 kWh ef/m² SP/an</t>
  </si>
  <si>
    <t xml:space="preserve"> kWh ef/m² SP/an </t>
  </si>
  <si>
    <t>Cf colonne ci-contre</t>
  </si>
  <si>
    <t>Le ratio de consommation est de 25,5 kWhEF/m².an. Cf  rapport GBT-APS_18_notice QE3</t>
  </si>
  <si>
    <t>Ventilation</t>
  </si>
  <si>
    <t>- Rendement sur récupération de chaleur  &gt;80%
- Consommation ventilateurs &lt; 0,7 W/(m3/h)
- Conso VMC &lt; 0,2 Wh/m3
- Etanchéité des réseaux min classe B 
- Débit gérés par GTB et sonde CO2</t>
  </si>
  <si>
    <t xml:space="preserve">Ventilation </t>
  </si>
  <si>
    <t>Plan de zonage des locaux ventilés mécaniquement
Choix argumenté du type de ventilation
Principe de gestion de la ventilation
Choix argumenté du type de climatisation
Principe de gestion de la climatisation
Notice explicative des dispositions et performances environnementales (mémoire environnemental)</t>
  </si>
  <si>
    <r>
      <rPr>
        <sz val="11"/>
        <rFont val="Quattrocento Sans"/>
        <family val="2"/>
      </rPr>
      <t>VMC dans les locaux humiques aveugles</t>
    </r>
    <r>
      <rPr>
        <sz val="11"/>
        <color indexed="10"/>
        <rFont val="Quattrocento Sans"/>
        <family val="2"/>
      </rPr>
      <t xml:space="preserve">
</t>
    </r>
    <r>
      <rPr>
        <sz val="11"/>
        <rFont val="Quattrocento Sans"/>
        <family val="2"/>
      </rPr>
      <t>Moteur de ventilation à faible consommation avec moteur ECM géré par sonde d'humidité.
Consommations 1 260kWh/an
Pas de climatisation, il est prévu une climatisation basse température pour le local poubelle A++.</t>
    </r>
  </si>
  <si>
    <r>
      <rPr>
        <sz val="11"/>
        <color theme="5"/>
        <rFont val="Segoe UI"/>
        <family val="2"/>
      </rPr>
      <t xml:space="preserve">Quels sont ces locaux ? Quelle surface ventilée? </t>
    </r>
    <r>
      <rPr>
        <sz val="11"/>
        <rFont val="Segoe UI"/>
        <family val="2"/>
      </rPr>
      <t xml:space="preserve">
NDC consommation VMC basée sur 600W en continue soit environ 3000 m3/h (marge sur le renouvellement d'air à priori effectif)</t>
    </r>
  </si>
  <si>
    <t>Un zonage thermique a été réalisé dans le rapport rapport GBT-APS_16_notice QE1. 
Un repérage est également présenté dans le CCTP Lot 14 Climatisation-VMC.
La puissance des VMC est basé sur le dimensionnement du BE fluide, soit 820W.</t>
  </si>
  <si>
    <t xml:space="preserve">Climatisation </t>
  </si>
  <si>
    <t xml:space="preserve">-En cas de mise en place de la climatisation, la T° minimum de consigne sera de 26°C </t>
  </si>
  <si>
    <t>AREP
Loi européenne</t>
  </si>
  <si>
    <t xml:space="preserve">Mémoire technique </t>
  </si>
  <si>
    <t>Seul le local poubelle est climatisée. La consigne de température sera réglée pour ne pas descendre en dessous de 26°C</t>
  </si>
  <si>
    <r>
      <rPr>
        <sz val="11"/>
        <color theme="9"/>
        <rFont val="Segoe UI"/>
        <family val="2"/>
      </rPr>
      <t>Solution globale passive sans recours à la climatisation</t>
    </r>
    <r>
      <rPr>
        <sz val="11"/>
        <rFont val="Segoe UI"/>
        <family val="2"/>
      </rPr>
      <t xml:space="preserve">
Local poubelle : RDC, 5m² SU orienté nord avec menuiseries ext
Estimation de 13 000 kWh/an (fonctionnement 24h/24 pendant l'année) certainement surestimée.
</t>
    </r>
    <r>
      <rPr>
        <sz val="11"/>
        <color theme="9"/>
        <rFont val="Segoe UI"/>
        <family val="2"/>
      </rPr>
      <t>Les bureaux disposent de réservations pour l’installation ultérieure d’un DRV réversible.</t>
    </r>
    <r>
      <rPr>
        <sz val="11"/>
        <rFont val="Segoe UI"/>
        <family val="2"/>
      </rPr>
      <t xml:space="preserve">
</t>
    </r>
  </si>
  <si>
    <t>La consommation de la climatisation du local poubelle a été actualisé via la SED. La consommation s'élève à 2 096 kWh/an.
Le groupe DRV reste prévu en option à la phase APS.</t>
  </si>
  <si>
    <t xml:space="preserve">- EER &gt; 5,6
- Type d'émetteur
- Classe A++
- Positionnement des climatiseurs à l'ombre, éloigné des locaux ventilés naturellement </t>
  </si>
  <si>
    <t>Le split system du local poubelle est prévu de classe A++, son unités extérieures sera disposées le plus éloignées des ouvrants des locaux du RDC qui fonctionnent en ventilation naturelle</t>
  </si>
  <si>
    <r>
      <t xml:space="preserve">
RDC exposé nord, à proximité de la végétation et de zone d'ombre.
</t>
    </r>
    <r>
      <rPr>
        <sz val="11"/>
        <color theme="5"/>
        <rFont val="Segoe UI"/>
        <family val="2"/>
      </rPr>
      <t>Attention à la position vis-à-vis de la ventilation naturel et de l'acoustique ; 
A proximité directe des ouvrants des bureaux au R+1 et des salles de formation au R+2</t>
    </r>
  </si>
  <si>
    <t>Une attention particulière sera portée sur le niveau sonore des équipements. 
L'impact des équipements sera évalué en APD et leur positionnement ajusté</t>
  </si>
  <si>
    <t xml:space="preserve">Ventilation / Climatisation </t>
  </si>
  <si>
    <t>- Le dimensionnement des installations de climatisation et de ventilation devra obligatoirement être réalisé à partir de simulations thermiques dynamiques</t>
  </si>
  <si>
    <t xml:space="preserve">Dimensionnement </t>
  </si>
  <si>
    <t>Seul le local poubelle est climatisée. Pas de STD réalisée puisque pas de thématique de confort thermique pour ce local</t>
  </si>
  <si>
    <t>NC</t>
  </si>
  <si>
    <t xml:space="preserve">Brasseurs d'air </t>
  </si>
  <si>
    <t xml:space="preserve">- Pour pallier une insuffisante de ventilation naturelle, des brasseurs seront installés (1 tous les 10m² dans locaux de petits volumes) avec une vitesse d’air de 1 m/s, permettant de faire entre 40 % et 80 % d’économies sur la facture d’électricité.
- Vitesse d'air 1m/s
- 1 tous les 10m²
- Diamètre ventilateur locaux classiques &gt; 1,40m 
- Diamètre ventilateur amphithéâtre &gt;3,00m 
- Distance au plafond &gt; 0,30 m 
- Efficacité &gt; 130m3/h.W
- Obligation de réaliser une étude aéraulique spécifique dans locaux de grands volumes pour valider la taille et l'implantation des brasseurs. </t>
  </si>
  <si>
    <t xml:space="preserve">Des brasseurs d'air sont prévus dans l'ensemble des locaux accueillant du public et des sportifs. Pour le gymnase, seule la partie tribune sera équipée de brasseurs d'air </t>
  </si>
  <si>
    <r>
      <rPr>
        <sz val="11"/>
        <color theme="9"/>
        <rFont val="Segoe UI"/>
        <family val="2"/>
      </rPr>
      <t>Brasseurs bien représentés sur les plans dans l'ensemble des espaces accueillant du public et des sportifs à occupation continue.</t>
    </r>
    <r>
      <rPr>
        <sz val="11"/>
        <rFont val="Segoe UI"/>
        <family val="2"/>
      </rPr>
      <t xml:space="preserve">
Ratios de mis en œuvre variable (Cf plans de niveaux)
Bureaux : 1 / 14-16m², Espace de convivialité : </t>
    </r>
    <r>
      <rPr>
        <sz val="11"/>
        <color theme="5"/>
        <rFont val="Segoe UI"/>
        <family val="2"/>
      </rPr>
      <t xml:space="preserve">1 / 26m² , </t>
    </r>
    <r>
      <rPr>
        <sz val="11"/>
        <rFont val="Segoe UI"/>
        <family val="2"/>
      </rPr>
      <t xml:space="preserve">Salle de formation : 1 / 12 m², </t>
    </r>
    <r>
      <rPr>
        <sz val="11"/>
        <color theme="5"/>
        <rFont val="Segoe UI"/>
        <family val="2"/>
      </rPr>
      <t>Salle de sport : 1 / 18m²</t>
    </r>
    <r>
      <rPr>
        <sz val="11"/>
        <rFont val="Segoe UI"/>
        <family val="2"/>
      </rPr>
      <t xml:space="preserve"> , Espace de combat = 1 / 17 m²
Pas de précisions techniques, diamètre classique.
10 brasseurs d'air pour les tribunes, diamètres plus élevés. </t>
    </r>
  </si>
  <si>
    <t>Le calepinage sur les plans architecte est un principe. Le nombre brasseur sera figé et calepiné sur les plans d'électricité en phase APD. 
Bureau, salle de réunion et salle de formation : 1BA pour 10 à 15 m². 
Espace de convivialité :  Brasseurs d'air de grande envergure type big ass fan. Dimensionnement définitif en phase APD.</t>
  </si>
  <si>
    <t xml:space="preserve">Eclairage </t>
  </si>
  <si>
    <t xml:space="preserve">- 100% Type LED 
- Puissance max = 6W/m² / 15W/m² pour locaux grande hauteur 
- Rendement &gt; 0,7
- Classe A++
- Gestion sur GTB
- Détecteurs de lumières et/ou de mouvement temporisés dans locaux de stockages. 
- Variateurs de puissance dans locaux de stockages  </t>
  </si>
  <si>
    <t xml:space="preserve">L'éclairage du projet est prévu 100% en technologie LED. 
Des détecteurs de présence sont prévus dans les circulations et sanitaires </t>
  </si>
  <si>
    <r>
      <rPr>
        <sz val="11"/>
        <color theme="5"/>
        <rFont val="Segoe UI"/>
        <family val="2"/>
      </rPr>
      <t>Peu d'informations techniques sur les luminaires et gestion de l'éclairage.</t>
    </r>
    <r>
      <rPr>
        <sz val="11"/>
        <rFont val="Segoe UI"/>
        <family val="2"/>
      </rPr>
      <t xml:space="preserve">
"Un coffret de gestion programmable permet d’adapter l’éclairage à l’usage (entraînement, compétition, événements), avec commande centralisée et déportée (interface tablette possible)."
On peut supposer que les exigences seront facilement atteintes. 
En attente de voir les résultats d'AL. 
</t>
    </r>
  </si>
  <si>
    <t>La description des luminaires et des commandes sont présentés dans le rapport  GBT-APS_18_notice Q3 et dans le CCTP 11 Electricité Cgf/cf.</t>
  </si>
  <si>
    <t>GTB/GTC</t>
  </si>
  <si>
    <t xml:space="preserve">- Mise en place pour gestion des équipements énergétiques, gestion du confort, comptage des consommations, gestion des alarmes 
- Classe B à minima </t>
  </si>
  <si>
    <t>cf. Notice technique descriptive.
Compteurs d'eau télérelevables prévus par zone
Centrale de mesures dans les tableaux électriques communiquant.</t>
  </si>
  <si>
    <r>
      <rPr>
        <sz val="11"/>
        <color theme="5"/>
        <rFont val="Segoe UI"/>
        <family val="2"/>
      </rPr>
      <t>Peu d'informations techniques sur la GTB.</t>
    </r>
    <r>
      <rPr>
        <sz val="11"/>
        <rFont val="Segoe UI"/>
        <family val="2"/>
      </rPr>
      <t xml:space="preserve">
'Une GTC locale permet le pilotage des consommations et des installations techniques.
Remontée des informations de l'installation d'ECS solaire vers la GTC du site.
Pas de mention de la gestion du confort via des sondes de température/hygrométrie via la GTB...</t>
    </r>
  </si>
  <si>
    <t>Nous prévoyons la mise à disposition d’informations sur les installations de ventilation mais pas de prestations de GTC sur le projet.
Un dispositif de mesure avec la mise en œuvre de comptage et de sous comptage est prévu. Cf Notice élec</t>
  </si>
  <si>
    <t xml:space="preserve">Plomberie / Sanitaire </t>
  </si>
  <si>
    <t>- Robinetterie équipée de mousseurs et réducteurs de débits 
- Pression limité à 3bars au point de puisage 
- Robinetteries disposant de mousseurs et réducteurs de débits 
- Les sanitaires WC seront équipés d’un double réservoir (3 / 6 L).</t>
  </si>
  <si>
    <t>Robinetterie temporisée généralisée sur l'ensemble des sanitaires
Chasse sur les WC publics et réservoirs 3/6L sur les sanitaires personnels.
Pression &lt;3bars, réducteur de pression prévu</t>
  </si>
  <si>
    <t xml:space="preserve">Précisions techniques conformes au programme. </t>
  </si>
  <si>
    <t>Projet inchangé.</t>
  </si>
  <si>
    <t xml:space="preserve">Ascenseurs </t>
  </si>
  <si>
    <t>Un ascenseur de 630kg prévu, moteur 5kW TRI, éclairage LED avec temporisation automatique</t>
  </si>
  <si>
    <t xml:space="preserve">Energies renouvelables </t>
  </si>
  <si>
    <t>Enr</t>
  </si>
  <si>
    <t>Part d'énergie renouvelable (en bilan d'énergie finale)</t>
  </si>
  <si>
    <t>Production d’énergie renouvelable équivalent à 50% de la consommation en énergie finale 
Taux d'autoproduction : 50 %
Taux d'autoconsommation : 100 %</t>
  </si>
  <si>
    <t>Scénario 1 Autoproduction &gt; 50% - Autoconsommation &gt; 100%
Puissance installée 36 kWc
Scénario 2 Revente totale
Puissance installée 378 kWc</t>
  </si>
  <si>
    <t>Les toitures des bâtiments présentent une surface importante pour l’installation d’une installation photovoltaïque ; Orientation et inclinaison adaptée + surface utile optimisée (pas de système techniques ou de masques).
Approche énergétique de 2 scénarios.</t>
  </si>
  <si>
    <t>La production d'énergie renouvelable est évaluée à 274 MWh/an pour une consommation estimative APS de 104 MWh/an soit plus de 50%.
Le taux d'autoproduction APS est de 49,5% et sera optimisé à la phase suivante.
Le taux d'autoconsommation est de 18,7%. Compte tenu de l'exigence règlementaire de devoir couvrir 30% de la surface de toiture, il est impossible d'atteindre cette exigence. En effet le productible est largement supérieur au besoin</t>
  </si>
  <si>
    <t xml:space="preserve">Installation photovoltaïque </t>
  </si>
  <si>
    <t xml:space="preserve">- Préconisation : environ 15 % de la superficie de toiture. 
- Potentiel du projet en surface accessible à proposer par le concepteur. </t>
  </si>
  <si>
    <t xml:space="preserve">AREP / à valider par la MOE
Loi climat Energie </t>
  </si>
  <si>
    <t>Scénario 1 Surface installée  155 m²
'Scénario 2 Surface installée  1 635 m²</t>
  </si>
  <si>
    <t xml:space="preserve">Incohérences/imprécisions techniques sur le scénario 1 entre les différentes pièces :
- Surface utile ; 70m² ou 155m² ou 100 panneaux de 1,9m² (190m²)
- Puissance installée : 14,4 kWc ou 36kWc ou 45 kWc
Production solaire = 1,58 kWh/kWc.
Le graphique du mémoire environnemental ne semble pas mettre en évidence l'atteinte de 100% d'autoconsommation présenté par l'équipe (plus de production après 18h00 et consommations encore jusqu'à 20h00). 
Les 76% d'autoproduction semblent également élevés mais réalistes.  
Quid de la donnée d'entrée "Orientation 45°/Nord-ouest" qui est en fait orienté Nord-Est ? </t>
  </si>
  <si>
    <t>La préconisation est atteinte. La surface couverte est de 30%.</t>
  </si>
  <si>
    <t>Puissance Panneau photovoltaïque installée</t>
  </si>
  <si>
    <t>Proposition MOE en fonction des choix sur les panneaux solaires.</t>
  </si>
  <si>
    <t>kWc</t>
  </si>
  <si>
    <t>Panneau solaire puissance unitaire 450 WC 
Surface des module 1,9m²</t>
  </si>
  <si>
    <t>Les modules photovoltaïques sont de 450 Wc</t>
  </si>
  <si>
    <t>Installation de panneau solaire ECS</t>
  </si>
  <si>
    <t>Couverture des besoins en ECS, à 80%</t>
  </si>
  <si>
    <t>Pré-étude de faisabilité : présentation des dispositions prises pour atteindre les objectifs de production d'énergies renouvelables sur site + première approche quantitative
Notice explicative des dispositions et performances environnementales (mémoire environnemental)
Nota : l'étude d'énergie renouvelable visant à proposer des solutions de production sur site devra être réalisée en phase APS</t>
  </si>
  <si>
    <t>Besoins de 2000 litres à 60°C, couverture solaire de 80%, besoins de 25000kWh/an, soit 20000kWh assuré par le solaire représentant 40m² de capteurs/.</t>
  </si>
  <si>
    <r>
      <t xml:space="preserve">Notice technique :  L’eau chaude sanitaire est produite par un système solaire thermique (ballon de 2000 litres) avec appoint électrique (1000 litres) et distribution par mitigeur thermostatique centralisé. Les douches sont temporisées. Un chauffe-eau instantané est prévu pour l’infirmerie.
Besoins par jours 70 douches à 30 litres à 60°C
</t>
    </r>
    <r>
      <rPr>
        <sz val="11"/>
        <color theme="9"/>
        <rFont val="Segoe UI"/>
        <family val="2"/>
      </rPr>
      <t xml:space="preserve">L’installation ECS permet de couvrir 80% des besoins en eau chaude du site annuellement.
</t>
    </r>
    <r>
      <rPr>
        <sz val="11"/>
        <rFont val="Segoe UI"/>
        <family val="2"/>
      </rPr>
      <t>Panneaux solaire thermique pas vraiment représentés en plan ou localisés (confondues avec les panneaux PV)</t>
    </r>
  </si>
  <si>
    <t>La note de calcul APS est réalisée pour un taux de couverture de 68%</t>
  </si>
  <si>
    <t>Matière</t>
  </si>
  <si>
    <t xml:space="preserve">Construction </t>
  </si>
  <si>
    <t xml:space="preserve">Qualité des produits de construction </t>
  </si>
  <si>
    <t xml:space="preserve">Tous les matériaux    </t>
  </si>
  <si>
    <t xml:space="preserve">- Limitation des composés organiques volatiles des matériaux 
- Matériaux possédant la marque NF-Environnement ou équivalent 
- Matériaux de qualité "Marine" 
- Matériaux résistant aux attaques xylophages </t>
  </si>
  <si>
    <t>Développer en APD</t>
  </si>
  <si>
    <t xml:space="preserve">Bois </t>
  </si>
  <si>
    <t>- Certification FSC ou PEFC exigé 
- Produits biocides certifié par le CSTB 
- Panneaux bois de classe E1 minimum</t>
  </si>
  <si>
    <t xml:space="preserve">Colle </t>
  </si>
  <si>
    <t>- Label EMICODE "EC1 plus" 
- Classement A+ demandé (&lt; 1 000 ug/m3 de COVT)</t>
  </si>
  <si>
    <t xml:space="preserve">Isolant </t>
  </si>
  <si>
    <t xml:space="preserve">Energie grise &lt; 300 kWh/m3 </t>
  </si>
  <si>
    <t xml:space="preserve">Revêtement sol, mur, et peinture </t>
  </si>
  <si>
    <t xml:space="preserve">- Peinture aqueuse dans la limite du possible 
- Classement A+ demandé
- Respect du classement UPEC du CSTB
</t>
  </si>
  <si>
    <t xml:space="preserve">Métaux </t>
  </si>
  <si>
    <t xml:space="preserve">- Protection obligatoire contre la corrosion
- Respect du fascicule 56 du CCTG travaux de la loi MOP </t>
  </si>
  <si>
    <t xml:space="preserve">Volume bâtis </t>
  </si>
  <si>
    <t xml:space="preserve">Optimisation des surfaces construites et des volumes bâtis </t>
  </si>
  <si>
    <t>Surface, hauteur et volum conformes au PTD.</t>
  </si>
  <si>
    <t xml:space="preserve">Filière sèche </t>
  </si>
  <si>
    <t>Les techniques constructives préfabriqués et les techniques de construction sèche seront favorisés.</t>
  </si>
  <si>
    <t>Pas de filière sèche</t>
  </si>
  <si>
    <t>ACV</t>
  </si>
  <si>
    <t xml:space="preserve">- L’empreinte carbone de l'ensemble du projet sera évaluée sur l’ensemble de son cycle de vie sur la base d’une étude d’analyse de cycle de vie (ACV) dynamique sur une durée de 50 ans. 
- L'emprunte carbone sera réalisée sur l'ensemble des produits de construction du bâtiment </t>
  </si>
  <si>
    <t xml:space="preserve">AREP
Outil Tec-Tec </t>
  </si>
  <si>
    <t xml:space="preserve">Note de calcul </t>
  </si>
  <si>
    <t>Analyse TEC TEC présenté dans le rapport</t>
  </si>
  <si>
    <t>Matériaux bio et géo sources, locales, réemploi</t>
  </si>
  <si>
    <t>Quantité de matériaux bio et géo sources</t>
  </si>
  <si>
    <t>A minima 20 dm3/m² SP de matériaux biosourcés seront intégrés au projet. </t>
  </si>
  <si>
    <t>dm3/m² SP</t>
  </si>
  <si>
    <t>Estimation du volume et/ou poids de matériaux biosourcés prévu</t>
  </si>
  <si>
    <t>Calcul fourni en APD</t>
  </si>
  <si>
    <t xml:space="preserve">Filières locales </t>
  </si>
  <si>
    <t xml:space="preserve">BTC, Bois de construction (Mahogany, jaquier, olivier du cap, takamaka, bois de condori, …), Bambou, béton végétal, isolant naturel bois </t>
  </si>
  <si>
    <t>Pas de BTC, essence de bois défini en APD.</t>
  </si>
  <si>
    <t>Quantité de matériaux issu de réemploi dans le projet</t>
  </si>
  <si>
    <t>Utiliser au moins 2 matériaux issus des filières de réemploi</t>
  </si>
  <si>
    <t xml:space="preserve">Chantier propre </t>
  </si>
  <si>
    <t xml:space="preserve">Identification des déchets de chantier </t>
  </si>
  <si>
    <t xml:space="preserve">- Préciser les typologies de déchets. 
- Gestion appuyée sur la connaissance de filières locales de traitement. 
- Rédaction d'une charte chantier propre dès l'AVP </t>
  </si>
  <si>
    <t>Développer en PRO</t>
  </si>
  <si>
    <t xml:space="preserve">Tri des déchets  </t>
  </si>
  <si>
    <t xml:space="preserve">Tri des déchets sur 7 flux </t>
  </si>
  <si>
    <t xml:space="preserve">nbr de flux </t>
  </si>
  <si>
    <t xml:space="preserve">Taux de valorisation des déchets de chantier </t>
  </si>
  <si>
    <t xml:space="preserve">&gt; 80% de valorisation au total </t>
  </si>
  <si>
    <t>Loi de transition énergétique</t>
  </si>
  <si>
    <t xml:space="preserve">Gestion des déchets </t>
  </si>
  <si>
    <t xml:space="preserve">100% des bordereaux de suivi de déchets </t>
  </si>
  <si>
    <t xml:space="preserve">Charte chantier vert </t>
  </si>
  <si>
    <t xml:space="preserve">Rédaction d'une charte chantier vert </t>
  </si>
  <si>
    <t xml:space="preserve">Exploitation </t>
  </si>
  <si>
    <t xml:space="preserve">Gestion de l'eau </t>
  </si>
  <si>
    <t>Réduction de la consommation d'eau potable</t>
  </si>
  <si>
    <t xml:space="preserve">Cf : Objectifs énergie, performances des équipements plomberies 
Limiter la consommation d'eau potable de 40%  </t>
  </si>
  <si>
    <t xml:space="preserve">à optimiser </t>
  </si>
  <si>
    <t>Evaluer en APD</t>
  </si>
  <si>
    <t xml:space="preserve">Déchets d'exploitation </t>
  </si>
  <si>
    <t xml:space="preserve">Tri des déchets sur 5 flux </t>
  </si>
  <si>
    <t xml:space="preserve">Gestion de l'énergie </t>
  </si>
  <si>
    <t xml:space="preserve">Maintenance </t>
  </si>
  <si>
    <t xml:space="preserve">A la réception, le concepteur devra fournir un dossier d’intervention qui spécifiera le détail des maintenances à effectuer, leur fréquence ainsi que le personnel qualifié pour ces entretiens. </t>
  </si>
  <si>
    <t xml:space="preserve">Coût global  </t>
  </si>
  <si>
    <t xml:space="preserve">- Calcul du coût global de chaque équipement technique arrêté sera réalisée dès la phase Avant-Projet (AVP) pour les postes consommations ECS, CVC, éclairage, etc.  Il est demandé au concepteur la réalisation de plusieurs variantes, scénarios du calcul coût global. Cette approche sera affinée tout au long des études et l’arbitrage et la validation des variantes sera réalisées à la validation de l’APD. </t>
  </si>
  <si>
    <t>Entammer en phase APD. Finaliser en phase PRO.</t>
  </si>
  <si>
    <t>Fin de vie</t>
  </si>
  <si>
    <t xml:space="preserve">Evolution du bâtiment </t>
  </si>
  <si>
    <t>Adaptation et évolution d'usage</t>
  </si>
  <si>
    <t>Si oui, définir zones d'adaptation fréquente et occasionnelle
préconisations ciblées sur certains types de locaux</t>
  </si>
  <si>
    <t xml:space="preserve">A définir </t>
  </si>
  <si>
    <t>Bâtiment non évolutif.</t>
  </si>
  <si>
    <t xml:space="preserve">Extensibilité </t>
  </si>
  <si>
    <t>Possible.</t>
  </si>
  <si>
    <t xml:space="preserve">Durabilité du bâtiment </t>
  </si>
  <si>
    <t xml:space="preserve">Durée de vie </t>
  </si>
  <si>
    <t>- La durée de vie de l’équipement sera supérieure à 50 ans ;
hors d’eau devant être conçu pour une durée de vie au moins égale à 25 ans 
- Les protections solaires devront être intégrées, autant que possible, au système constructif pour assurer une pérennité supérieure à 25 ans 
- Les équipements techniques de production énergétique  devront être fiables et d’une durée de vie de 20 ans minimum avec un entretien et une maintenance régulière.</t>
  </si>
  <si>
    <t>norme NF ISO 15686</t>
  </si>
  <si>
    <t>Carbone</t>
  </si>
  <si>
    <t xml:space="preserve">Emissions de carbone </t>
  </si>
  <si>
    <t xml:space="preserve">Emissions de carbone lié à la construction </t>
  </si>
  <si>
    <t xml:space="preserve">Emissions de carbone totales </t>
  </si>
  <si>
    <t xml:space="preserve">A définir par le MOE 
Première approche par outil Tec-Tec dès la phase Concours 
ACV : Cf qualité des produits de construction </t>
  </si>
  <si>
    <t>kgCO2 eq/M²sdp/50 ans</t>
  </si>
  <si>
    <t>Analyse TEC TEC réalisé et  présenté dans le rapport GBT-APS_20_TABLEAU EMC2B</t>
  </si>
  <si>
    <t xml:space="preserve">Béton bas carbone </t>
  </si>
  <si>
    <t xml:space="preserve">L'utilisation de béton bas carbone sera mis en avant. 
L'utilisation de BBC pour les fondations sera mis en avant. </t>
  </si>
  <si>
    <t>Béton bas carbonne étudié en variante à la phase APS. Sera appronfondie en phase APD.</t>
  </si>
  <si>
    <t xml:space="preserve">Emissions de carbone lié au consommation énergétique </t>
  </si>
  <si>
    <t xml:space="preserve">Emissions de carbone des consommations d'énergie pendant la phase d'utilisation </t>
  </si>
  <si>
    <t xml:space="preserve">Cf objectifs énergies 
Limiter les émissions de carbone liée aux consommations, maximiser l'utilisation d'électricité verte </t>
  </si>
  <si>
    <t>kgCO2 eq/M²sdp/an</t>
  </si>
  <si>
    <t>AREP 
PREBAT/PERENE</t>
  </si>
  <si>
    <t>Ration de consommation de 25,5 kWh/m².an.
Eau chaude solaire et installation photovoltaïque.
Voir analyse TEC TEC  rapport GBT-APS_20_TABLEAU EMC2B</t>
  </si>
  <si>
    <t xml:space="preserve">Stationnement </t>
  </si>
  <si>
    <t xml:space="preserve">Borne électrique </t>
  </si>
  <si>
    <t xml:space="preserve">Le concepteur prévoira des bornes de recharge à destination des véhicules électriques. </t>
  </si>
  <si>
    <t xml:space="preserve">% de borne, par rapport au nombre de places de parking </t>
  </si>
  <si>
    <t>Loi ApER - Article 40</t>
  </si>
  <si>
    <t>SO</t>
  </si>
  <si>
    <t xml:space="preserve">Hauteur sous dalle </t>
  </si>
  <si>
    <t>CLIMAT</t>
  </si>
  <si>
    <t xml:space="preserve">Confort &amp; Bien-être </t>
  </si>
  <si>
    <t>Confort thermique intérieur</t>
  </si>
  <si>
    <t xml:space="preserve">Plafond température </t>
  </si>
  <si>
    <t>T° de confort = 28°C avec vitesse d'air = 1m/s</t>
  </si>
  <si>
    <t>PERENE 
HQE BD OI</t>
  </si>
  <si>
    <t xml:space="preserve">Mémoire sur l’approche environnementale  </t>
  </si>
  <si>
    <t>L'emplacement du projet au Tampon et sa conception bioclimatique (traversant-limitation des apports solaires) permet de respecter un confort d'été (T°28 aec 1m/s) pendant 99% du temps (STD réalisée sur l'espace convivialité en double hauteur vitrée)</t>
  </si>
  <si>
    <t>Les températures atteignent rarement les 28°C. Les locaux sont équipés de brasseur d'air pour maintenir le niveau de confort passif.</t>
  </si>
  <si>
    <t>Temps de dépassement sur la période d'occupation sur l'année de la plage de confort du local</t>
  </si>
  <si>
    <t xml:space="preserve">Taux de confort en période d’occupation d’au moins 80% sur diagramme de givoni, pour la zone de vitesse d’air de 1m/s pour les locaux passifs. 
Taux de confort en période d’occupation d’au moins 95% sur diagramme de givoni, pour la zone de vitesse d’air de 1m/s pour les locaux mixtes.  </t>
  </si>
  <si>
    <t>Présentation des dispositions prises pour maîtriser le confort d'été. 
Notice explicative des dispositions et performances environnementales (memoire envrionnemental)
Nota : L’atteinte des objectifs de température sera vérifiée par une simulation thermique dynamique (STD) du bâtiment en phase APS</t>
  </si>
  <si>
    <t>Taux de confort atteint 99% en zone 1m/s pour les ;locaux en fonctionnement passif</t>
  </si>
  <si>
    <t>Le confort été est assuré à 100% dans l'ensemble des locaux.</t>
  </si>
  <si>
    <t>Système actif (climatisation)</t>
  </si>
  <si>
    <t xml:space="preserve">Cf : Energies, confort thermique </t>
  </si>
  <si>
    <t>Principes d'implantation des locaux</t>
  </si>
  <si>
    <t>Cf zonage rapport GBT-APS_16_notice QE1</t>
  </si>
  <si>
    <t>Renouvellement d'air naturel. Cf rapport GBT-APS_16_notice QE1</t>
  </si>
  <si>
    <t xml:space="preserve">Confort thermique extérieur </t>
  </si>
  <si>
    <t>Taux de surface extérieures ombragées</t>
  </si>
  <si>
    <t>Le concepteur veillera à limiter les ilots de chaleur en augmentant le taux de surfaces extérieures ombragées.</t>
  </si>
  <si>
    <t>% de m² de surfaces extérieurs ombragées, par rapport au nombre total de m² de surfaces extérieures</t>
  </si>
  <si>
    <t>Notice explicative des dispositions et performances environnementales (memoire envrionnemental)</t>
  </si>
  <si>
    <t>Le traitement extérieur favorisera les espèces adaptées au site, la création d'ombrage et la végétalisation du projet favorise l'évapotranspiration en périphérie du projet et limite ainsi les apports de chaleurs extérieurs,</t>
  </si>
  <si>
    <t>Cf note paysagère</t>
  </si>
  <si>
    <t xml:space="preserve">Réduction des ilots de chaleur </t>
  </si>
  <si>
    <t>Les revêtements extérieurs seront choisis en tenant compte de l’albédo pour éviter la formation d’ilot de chaleur (Objectifs global du site &gt; 30%)</t>
  </si>
  <si>
    <t xml:space="preserve">Type de revêtement extérieur </t>
  </si>
  <si>
    <t>Plan de masse</t>
  </si>
  <si>
    <t>Le calcul de l'albédo sera effectué aux phases ultérieures.
Le revêtement de sol extérieur a été pensé dans la continuité du parvis existant.</t>
  </si>
  <si>
    <t>Cheminement extérieur limité sur le projet. Cf plan VRD</t>
  </si>
  <si>
    <t>Cf : Biodiversité / Végétalisation</t>
  </si>
  <si>
    <t xml:space="preserve">Confort visuel </t>
  </si>
  <si>
    <t>Eclairage naturel</t>
  </si>
  <si>
    <t>- Impératif pour les locaux de stockage
- Impératif dans les circulations intérieures
- Eclairage uniforme à rechercher
- Eblouissement à éviter</t>
  </si>
  <si>
    <t>Plans de niveaux</t>
  </si>
  <si>
    <t>Tous les locaux ont un accès à la lumière naturelle.</t>
  </si>
  <si>
    <t>L'ensemble des locaux y compris circulations a accès à l'éclairage naturel à l'exception des sanitaires au niveau du gymnase et la salle de récupération. 
Les bureaux disposent de store poivant palier aux risques d'éblouissement</t>
  </si>
  <si>
    <t>Coefficient de réflexion des parois</t>
  </si>
  <si>
    <t>- Murs : 0,4&lt;p&lt;0,7
- Sols : 0,2&lt;p&lt;0,6
- Plafonds : p&gt;0,7</t>
  </si>
  <si>
    <t>Coeff.</t>
  </si>
  <si>
    <t>Sera intégré aux cahier des clauses techniques à la phase ultéireure.
Pris en compte à ce stade esquisse.</t>
  </si>
  <si>
    <t>Ok</t>
  </si>
  <si>
    <t>Les coefficients sont présentés dans le  rapport GBT-APS_17_notice QE2</t>
  </si>
  <si>
    <t xml:space="preserve">Autonomie en lumière du jour </t>
  </si>
  <si>
    <t>- Assurer 300 lux minimum 80% du temps dans les locaux à occupation prolongé
- Le concepteur devra réaliser une étude FLJ sur la base des performances demandées ci-dessus</t>
  </si>
  <si>
    <t>Oui</t>
  </si>
  <si>
    <t>Méthodologie et présentation des dispositions prises pour maîtriser le confort visuel et atteindre les objectifs d'autonomie lumineuse
Notice explicative des dispositions et performances environnementales (memoire envrionnemental)
Nota : étude de confort visuel et de l'autonomie en lumière du jour devront être réalisées en phase APS</t>
  </si>
  <si>
    <t>Sera étudié à la phase ultérieure.
Les conditions d'autonomie lumineuse doivent être étudiées au regard du risque d'éblouissement lié à la pratique du sport.</t>
  </si>
  <si>
    <t>Les objectifs ne sont pas toujours atteints en phase APS. Une optimisation entre les brises soleil et l'éclairage naturel sera étudié en APD.
Etude FLJ réalisée. Cf rapport  GBT-APS_17_notice QE2</t>
  </si>
  <si>
    <t>Eclairage artificiel</t>
  </si>
  <si>
    <t>- A optimiser. 
- Cf : Energie, performances énergétiques, éclairage 
- Tenir compte également des espaces extérieurs. 
- Privilégier horloges / détecteurs et sondes de luminosité.</t>
  </si>
  <si>
    <t>Commnande dissocié, gradé pour tenir du niveau d'éclairement naturel.</t>
  </si>
  <si>
    <t xml:space="preserve">Confort acoustique </t>
  </si>
  <si>
    <t xml:space="preserve">Réconcilier ventilation naturelle et confort acoustique </t>
  </si>
  <si>
    <t>Traitement façade différencié en fonction des nuisances acoustiques extérieures</t>
  </si>
  <si>
    <t xml:space="preserve">Etude à réaliser </t>
  </si>
  <si>
    <t>Le concepteur devra fournir les notices acoustiques à chaque phase d’étude, en vérifiant la conformité à la réglementation et au valeur demandée dans les fiches espaces.</t>
  </si>
  <si>
    <t xml:space="preserve">Note descriptive et note de calcul </t>
  </si>
  <si>
    <t>Le confort acoustique est atteint via la protection des locaux des nuisances extérieures, les isolements acoustiques entre vlocaux avec des séparatifs isolants. Puis des traitements intérieurs permettant de maîtriser la réverbération des espaces. Pour les salles sportives, la norme NFS90-207 relative à l'acoustqiue des salles sportive est prise comme exigence.
POur les espaces formations on se réfère à l'arrêté du 25/04/20003 relative à l'acoustique des espaces d'enseignement (permettant un confort d'apprentissage optimisé).
Pour les bureaux la norme NFS31-080 définit des niveau de performance concernant l'acoustqiue dans les bureaux. On fixe d'atteindre le niveau Performant (2/3) qui assure un confort d'usage des bureaux et salle sde réunions sans gêne acoustqiue en cas d'utilisation simultanée</t>
  </si>
  <si>
    <t>Cf note GBT-APS_21_notice acoustique</t>
  </si>
  <si>
    <t xml:space="preserve">Confort aéraulique </t>
  </si>
  <si>
    <t xml:space="preserve">Respect du taux de renouvellement d'air </t>
  </si>
  <si>
    <t xml:space="preserve">Cf : Energie, Ventilation / Climatisation, renouvellement d'air </t>
  </si>
  <si>
    <t>AREP 
PERENE 
HQE BD OI</t>
  </si>
  <si>
    <t>Locaux largement ventilés et non climatisés</t>
  </si>
  <si>
    <t>Cf rapport GBT-APS_16_notice QE1</t>
  </si>
  <si>
    <t xml:space="preserve">Asservissement de la ventilation </t>
  </si>
  <si>
    <t>Systèmes hygrothermique ou géré par sonde CO2 pour réguler la ventilation mécanique en fonction de l'usage</t>
  </si>
  <si>
    <t>Nous proposons que la VMC soit régulé par sonde hygrométrique.</t>
  </si>
  <si>
    <t>Pas de sonde hygrothermique, ni CO2,traitement en ventilation naturelle généralisée.</t>
  </si>
  <si>
    <t>Biodiversité</t>
  </si>
  <si>
    <t>Végétalisation</t>
  </si>
  <si>
    <t>Espaces extérieurs</t>
  </si>
  <si>
    <t>Coefficient de Biotope de Surface (CBS)</t>
  </si>
  <si>
    <t xml:space="preserve">30% minimum </t>
  </si>
  <si>
    <t>PLU</t>
  </si>
  <si>
    <t xml:space="preserve">Plan de plantations
Plan masse environnemental </t>
  </si>
  <si>
    <t>Le calcul sera réalisé en APD</t>
  </si>
  <si>
    <t xml:space="preserve">Pleine terre </t>
  </si>
  <si>
    <t>Terre plein supérieure à 20%</t>
  </si>
  <si>
    <t xml:space="preserve">Bande végétal </t>
  </si>
  <si>
    <t>- Maximiser les bande végétale de 3 m de large minimum autour du bâtiment et principalement sur les façades ventilées. 
- Procurer de l'ombrage et du confort aux espaces extérieurs, réduire les effets d'ilots de chaleur.</t>
  </si>
  <si>
    <t>Bande végétale supérieure à 3m Cf plan VRD</t>
  </si>
  <si>
    <t>Nombre d'arbres plantés</t>
  </si>
  <si>
    <r>
      <t>Planter 1 arbres à haute tige pour</t>
    </r>
    <r>
      <rPr>
        <sz val="11"/>
        <rFont val="Calibri"/>
        <family val="2"/>
        <scheme val="minor"/>
      </rPr>
      <t xml:space="preserve"> 100m² d'espace végétalisés </t>
    </r>
  </si>
  <si>
    <t>u</t>
  </si>
  <si>
    <t>Plan d'implantation en APD</t>
  </si>
  <si>
    <t xml:space="preserve">Type de végétation </t>
  </si>
  <si>
    <t xml:space="preserve">- A minima 3 strates végétales. Strates rampantes, basse, moyenne et haute 
- Eviter l'engazonnement et les arbres isolés. Privilégier un couplage arbuste et arbre pour un rafraichissement de sol et ombrage
- Les produits phytosanitaires seront proscrits. Le mulch sera privilégié. 
- Les essences seront diversifiées à raison a minima de 30 essences différentes pour 1000m2. 
- Les espèces végétales envahissantes seront proscrites. </t>
  </si>
  <si>
    <t xml:space="preserve">Trame verte / Bleue </t>
  </si>
  <si>
    <t xml:space="preserve">Respect trame verte et bleue </t>
  </si>
  <si>
    <t>Trame respectée Cf plan VRD</t>
  </si>
  <si>
    <t xml:space="preserve">Pérméabilité </t>
  </si>
  <si>
    <t xml:space="preserve">Les places de stationnement seront au maximum pérméable </t>
  </si>
  <si>
    <t>EL02</t>
  </si>
  <si>
    <t>Conso</t>
  </si>
  <si>
    <t>Prod PV</t>
  </si>
  <si>
    <t>BA</t>
  </si>
  <si>
    <t>Clim</t>
  </si>
  <si>
    <t>VMC</t>
  </si>
  <si>
    <t>ECS</t>
  </si>
  <si>
    <t>PC</t>
  </si>
  <si>
    <t xml:space="preserve">Total </t>
  </si>
  <si>
    <t xml:space="preserve">Conso - Prod </t>
  </si>
  <si>
    <t>Ep</t>
  </si>
  <si>
    <t>SU</t>
  </si>
  <si>
    <t>Ratio Ep/SU</t>
  </si>
  <si>
    <t>Ef</t>
  </si>
  <si>
    <t>SDP</t>
  </si>
  <si>
    <t>Ratio Ef/SDP</t>
  </si>
  <si>
    <t xml:space="preserve">Occupation </t>
  </si>
  <si>
    <t xml:space="preserve">Journée gymnase </t>
  </si>
  <si>
    <t xml:space="preserve">L-&gt; V </t>
  </si>
  <si>
    <t>8 à 21h</t>
  </si>
  <si>
    <t xml:space="preserve">S </t>
  </si>
  <si>
    <t>8 à 12h</t>
  </si>
  <si>
    <t xml:space="preserve">Journée enseignement </t>
  </si>
  <si>
    <t xml:space="preserve">Année scolaire </t>
  </si>
  <si>
    <t xml:space="preserve">Semaine </t>
  </si>
  <si>
    <t>Jours</t>
  </si>
  <si>
    <t xml:space="preserve">Janvier </t>
  </si>
  <si>
    <t xml:space="preserve"> </t>
  </si>
  <si>
    <t xml:space="preserve">Février </t>
  </si>
  <si>
    <t xml:space="preserve">Mars </t>
  </si>
  <si>
    <t>Avril</t>
  </si>
  <si>
    <t>Mai</t>
  </si>
  <si>
    <t>Juin</t>
  </si>
  <si>
    <t>Juillet</t>
  </si>
  <si>
    <t>Août</t>
  </si>
  <si>
    <t>Septembre</t>
  </si>
  <si>
    <t>Octobre</t>
  </si>
  <si>
    <t>Novembre</t>
  </si>
  <si>
    <t>Décembre</t>
  </si>
  <si>
    <t>Total</t>
  </si>
  <si>
    <t xml:space="preserve">Octobre </t>
  </si>
  <si>
    <t>Décembre (été)</t>
  </si>
  <si>
    <t>Juillet/Aout (Hiver)</t>
  </si>
  <si>
    <t>Nombre de N°</t>
  </si>
  <si>
    <t>Étiquettes de colonnes</t>
  </si>
  <si>
    <t>Étiquettes de lignes</t>
  </si>
  <si>
    <t>Gare</t>
  </si>
  <si>
    <t>Parking</t>
  </si>
  <si>
    <t>Total général</t>
  </si>
  <si>
    <t xml:space="preserve">Equipe projet </t>
  </si>
  <si>
    <t xml:space="preserve">Espaces intérieurs </t>
  </si>
  <si>
    <t>Emissions de carbone liées à la mobilité</t>
  </si>
  <si>
    <t>(vide)</t>
  </si>
  <si>
    <t>ICU</t>
  </si>
  <si>
    <t>Performances des équipements</t>
  </si>
  <si>
    <t xml:space="preserve">Performances des équipements </t>
  </si>
  <si>
    <t>Sobriété</t>
  </si>
  <si>
    <t>Ventilation naturelle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</si>
</sst>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30">
    <font>
      <sz val="11"/>
      <color theme="1"/>
      <name val="Calibri"/>
      <family val="2"/>
      <scheme val="minor"/>
    </font>
    <font>
      <sz val="11"/>
      <color theme="1"/>
      <name val="Segoe UI Semilight"/>
      <family val="2"/>
    </font>
    <font>
      <b/>
      <sz val="16"/>
      <color theme="1"/>
      <name val="Segoe UI"/>
      <family val="2"/>
    </font>
    <font>
      <sz val="11"/>
      <color theme="1"/>
      <name val="Segoe UI"/>
      <family val="2"/>
    </font>
    <font>
      <b/>
      <sz val="11"/>
      <color theme="1"/>
      <name val="Segoe UI"/>
      <family val="2"/>
    </font>
    <font>
      <sz val="11"/>
      <name val="Segoe UI"/>
      <family val="2"/>
    </font>
    <font>
      <sz val="10"/>
      <name val="Arial"/>
      <family val="2"/>
    </font>
    <font>
      <sz val="10"/>
      <name val="Segoe UI"/>
      <family val="2"/>
    </font>
    <font>
      <b/>
      <sz val="11"/>
      <name val="Segoe UI"/>
      <family val="2"/>
    </font>
    <font>
      <sz val="11"/>
      <name val="Calibri"/>
      <family val="2"/>
      <scheme val="minor"/>
    </font>
    <font>
      <b/>
      <sz val="11"/>
      <color theme="1"/>
      <name val="Segoe UI Semilight"/>
      <family val="2"/>
    </font>
    <font>
      <b/>
      <sz val="11"/>
      <color theme="6" tint="0.39997558519241921"/>
      <name val="Segoe UI"/>
      <family val="2"/>
    </font>
    <font>
      <sz val="11"/>
      <color theme="6" tint="0.39997558519241921"/>
      <name val="Segoe UI"/>
      <family val="2"/>
    </font>
    <font>
      <sz val="11"/>
      <color theme="4"/>
      <name val="Segoe UI"/>
      <family val="2"/>
    </font>
    <font>
      <b/>
      <sz val="14"/>
      <name val="Segoe UI"/>
      <family val="2"/>
    </font>
    <font>
      <sz val="8"/>
      <name val="Calibri"/>
      <family val="2"/>
      <scheme val="minor"/>
    </font>
    <font>
      <sz val="11"/>
      <color rgb="FF0070C0"/>
      <name val="Segoe UI"/>
      <family val="2"/>
    </font>
    <font>
      <sz val="11"/>
      <color theme="1"/>
      <name val="Quattrocento Sans"/>
      <family val="2"/>
    </font>
    <font>
      <sz val="11"/>
      <name val="Quattrocento Sans"/>
      <family val="2"/>
    </font>
    <font>
      <sz val="11"/>
      <color rgb="FFFF0000"/>
      <name val="Segoe UI"/>
      <family val="2"/>
    </font>
    <font>
      <b/>
      <sz val="11"/>
      <color theme="1"/>
      <name val="Calibri"/>
      <family val="2"/>
      <scheme val="minor"/>
    </font>
    <font>
      <sz val="11"/>
      <color theme="1"/>
      <name val="Calibri"/>
      <family val="2"/>
      <scheme val="minor"/>
    </font>
    <font>
      <sz val="11"/>
      <color theme="9"/>
      <name val="Segoe UI"/>
      <family val="2"/>
    </font>
    <font>
      <sz val="11"/>
      <color theme="5"/>
      <name val="Segoe UI"/>
      <family val="2"/>
    </font>
    <font>
      <sz val="11"/>
      <color rgb="FF7030A0"/>
      <name val="Segoe UI"/>
      <family val="2"/>
    </font>
    <font>
      <b/>
      <sz val="14"/>
      <color theme="1"/>
      <name val="Calibri"/>
      <family val="2"/>
      <scheme val="minor"/>
    </font>
    <font>
      <u/>
      <sz val="11"/>
      <name val="Segoe UI"/>
      <family val="2"/>
    </font>
    <font>
      <sz val="11"/>
      <color rgb="FFFF0000"/>
      <name val="Quattrocento Sans"/>
      <family val="2"/>
    </font>
    <font>
      <sz val="11"/>
      <color indexed="10"/>
      <name val="Quattrocento Sans"/>
      <family val="2"/>
    </font>
    <font>
      <b/>
      <sz val="24"/>
      <color theme="1"/>
      <name val="Segoe UI"/>
      <family val="2"/>
    </font>
  </fonts>
  <fills count="1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D9D9"/>
        <bgColor indexed="64"/>
      </patternFill>
    </fill>
    <fill>
      <patternFill patternType="solid">
        <fgColor theme="9" tint="0.79998168889431442"/>
        <bgColor indexed="64"/>
      </patternFill>
    </fill>
    <fill>
      <patternFill patternType="solid">
        <fgColor theme="2"/>
        <bgColor indexed="64"/>
      </patternFill>
    </fill>
    <fill>
      <patternFill patternType="solid">
        <fgColor theme="4"/>
        <bgColor indexed="64"/>
      </patternFill>
    </fill>
    <fill>
      <patternFill patternType="solid">
        <fgColor rgb="FFFEF2CB"/>
        <bgColor rgb="FFFEF2CB"/>
      </patternFill>
    </fill>
    <fill>
      <patternFill patternType="solid">
        <fgColor rgb="FFFFD9D9"/>
        <bgColor rgb="FFFFD9D9"/>
      </patternFill>
    </fill>
    <fill>
      <patternFill patternType="solid">
        <fgColor theme="5" tint="0.59999389629810485"/>
        <bgColor indexed="64"/>
      </patternFill>
    </fill>
    <fill>
      <patternFill patternType="solid">
        <fgColor theme="0" tint="-0.14999847407452621"/>
        <bgColor indexed="64"/>
      </patternFill>
    </fill>
    <fill>
      <patternFill patternType="solid">
        <fgColor rgb="FFE2EFDA"/>
        <bgColor rgb="FF000000"/>
      </patternFill>
    </fill>
  </fills>
  <borders count="18">
    <border>
      <left/>
      <right/>
      <top/>
      <bottom/>
      <diagonal/>
    </border>
    <border>
      <left/>
      <right style="thick">
        <color theme="0"/>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style="thick">
        <color theme="0"/>
      </right>
      <top/>
      <bottom style="thick">
        <color theme="0"/>
      </bottom>
      <diagonal/>
    </border>
    <border>
      <left style="thick">
        <color theme="0"/>
      </left>
      <right style="thick">
        <color theme="0"/>
      </right>
      <top/>
      <bottom style="thick">
        <color theme="0"/>
      </bottom>
      <diagonal/>
    </border>
    <border>
      <left/>
      <right style="thick">
        <color theme="0"/>
      </right>
      <top style="thick">
        <color theme="0"/>
      </top>
      <bottom/>
      <diagonal/>
    </border>
    <border>
      <left style="thick">
        <color theme="0"/>
      </left>
      <right style="thick">
        <color theme="0"/>
      </right>
      <top style="thick">
        <color theme="0"/>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ck">
        <color theme="0"/>
      </left>
      <right style="thick">
        <color theme="0"/>
      </right>
      <top/>
      <bottom style="thick">
        <color rgb="FFFFFFFF"/>
      </bottom>
      <diagonal/>
    </border>
  </borders>
  <cellStyleXfs count="3">
    <xf numFmtId="0" fontId="0" fillId="0" borderId="0"/>
    <xf numFmtId="0" fontId="6" fillId="0" borderId="0"/>
    <xf numFmtId="0" fontId="21" fillId="0" borderId="0"/>
  </cellStyleXfs>
  <cellXfs count="15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wrapText="1"/>
    </xf>
    <xf numFmtId="0" fontId="3" fillId="0" borderId="0" xfId="0" applyFont="1"/>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wrapText="1"/>
    </xf>
    <xf numFmtId="0" fontId="1" fillId="0" borderId="0" xfId="0" applyFont="1" applyAlignment="1">
      <alignment horizontal="center"/>
    </xf>
    <xf numFmtId="0" fontId="4" fillId="3" borderId="1" xfId="0" applyFont="1" applyFill="1" applyBorder="1" applyAlignment="1">
      <alignment horizontal="center" vertical="center" wrapText="1"/>
    </xf>
    <xf numFmtId="0" fontId="3" fillId="3" borderId="2" xfId="0" applyFont="1" applyFill="1" applyBorder="1" applyAlignment="1">
      <alignment vertical="center" wrapText="1"/>
    </xf>
    <xf numFmtId="0" fontId="5" fillId="3" borderId="2"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3" borderId="2" xfId="0" quotePrefix="1" applyFont="1" applyFill="1" applyBorder="1" applyAlignment="1">
      <alignment horizontal="left" vertical="center" wrapText="1"/>
    </xf>
    <xf numFmtId="0" fontId="4" fillId="4" borderId="1" xfId="0" applyFont="1" applyFill="1" applyBorder="1" applyAlignment="1">
      <alignment horizontal="center" vertical="center" wrapText="1"/>
    </xf>
    <xf numFmtId="0" fontId="3" fillId="4" borderId="2" xfId="0" applyFont="1" applyFill="1" applyBorder="1" applyAlignment="1">
      <alignment vertical="center" wrapText="1"/>
    </xf>
    <xf numFmtId="0" fontId="5" fillId="4" borderId="2"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3" fillId="5" borderId="2" xfId="0" applyFont="1" applyFill="1" applyBorder="1" applyAlignment="1">
      <alignment vertical="center" wrapText="1"/>
    </xf>
    <xf numFmtId="0" fontId="5" fillId="5" borderId="2" xfId="0" applyFont="1" applyFill="1" applyBorder="1" applyAlignment="1">
      <alignment horizontal="left" vertical="center" wrapText="1"/>
    </xf>
    <xf numFmtId="0" fontId="3" fillId="6" borderId="2" xfId="0" applyFont="1" applyFill="1" applyBorder="1" applyAlignment="1">
      <alignment vertical="center" wrapText="1"/>
    </xf>
    <xf numFmtId="0" fontId="3" fillId="6" borderId="2" xfId="0" applyFont="1" applyFill="1" applyBorder="1" applyAlignment="1">
      <alignment horizontal="left" vertical="center" wrapText="1"/>
    </xf>
    <xf numFmtId="0" fontId="5" fillId="6" borderId="2" xfId="0" applyFont="1" applyFill="1" applyBorder="1" applyAlignment="1">
      <alignment horizontal="left" vertical="center" wrapText="1"/>
    </xf>
    <xf numFmtId="0" fontId="3" fillId="6" borderId="2"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3" fillId="7" borderId="2" xfId="0" applyFont="1" applyFill="1" applyBorder="1" applyAlignment="1">
      <alignment vertical="center" wrapText="1"/>
    </xf>
    <xf numFmtId="0" fontId="5" fillId="7" borderId="2" xfId="0" applyFont="1" applyFill="1" applyBorder="1" applyAlignment="1">
      <alignment horizontal="left" vertical="center" wrapText="1"/>
    </xf>
    <xf numFmtId="0" fontId="3" fillId="7" borderId="2" xfId="0" applyFont="1" applyFill="1" applyBorder="1" applyAlignment="1">
      <alignment horizontal="center" vertical="center"/>
    </xf>
    <xf numFmtId="0" fontId="3" fillId="7" borderId="2" xfId="0" applyFont="1" applyFill="1" applyBorder="1" applyAlignment="1">
      <alignment horizontal="left" vertical="center" wrapText="1"/>
    </xf>
    <xf numFmtId="0" fontId="4" fillId="3" borderId="2" xfId="0" applyFont="1" applyFill="1" applyBorder="1" applyAlignment="1">
      <alignment vertical="center" wrapText="1"/>
    </xf>
    <xf numFmtId="0" fontId="4" fillId="4" borderId="2" xfId="0" applyFont="1" applyFill="1" applyBorder="1" applyAlignment="1">
      <alignment vertical="center" wrapText="1"/>
    </xf>
    <xf numFmtId="0" fontId="4" fillId="5" borderId="2" xfId="0" applyFont="1" applyFill="1" applyBorder="1" applyAlignment="1">
      <alignment vertical="center" wrapText="1"/>
    </xf>
    <xf numFmtId="0" fontId="4" fillId="7" borderId="2" xfId="0" applyFont="1" applyFill="1" applyBorder="1" applyAlignment="1">
      <alignment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5" fillId="4" borderId="2" xfId="0" quotePrefix="1" applyFont="1" applyFill="1" applyBorder="1" applyAlignment="1">
      <alignment horizontal="left" vertical="center" wrapText="1"/>
    </xf>
    <xf numFmtId="0" fontId="3" fillId="7" borderId="2" xfId="0" quotePrefix="1" applyFont="1" applyFill="1" applyBorder="1" applyAlignment="1">
      <alignment horizontal="left" vertical="center" wrapText="1"/>
    </xf>
    <xf numFmtId="0" fontId="10" fillId="0" borderId="0" xfId="0" applyFont="1"/>
    <xf numFmtId="0" fontId="3" fillId="4" borderId="2" xfId="0" quotePrefix="1" applyFont="1" applyFill="1" applyBorder="1" applyAlignment="1">
      <alignment horizontal="left" vertical="center" wrapText="1"/>
    </xf>
    <xf numFmtId="0" fontId="1" fillId="4" borderId="0" xfId="0" applyFont="1" applyFill="1"/>
    <xf numFmtId="0" fontId="0" fillId="0" borderId="0" xfId="0" applyAlignment="1">
      <alignment horizontal="left"/>
    </xf>
    <xf numFmtId="0" fontId="0" fillId="0" borderId="0" xfId="0" pivotButton="1" applyAlignment="1">
      <alignment horizontal="left"/>
    </xf>
    <xf numFmtId="0" fontId="0" fillId="0" borderId="0" xfId="0" applyAlignment="1">
      <alignment horizontal="left" vertical="center"/>
    </xf>
    <xf numFmtId="0" fontId="5" fillId="4" borderId="7" xfId="0" applyFont="1" applyFill="1" applyBorder="1" applyAlignment="1">
      <alignment horizontal="left" vertical="center" wrapText="1"/>
    </xf>
    <xf numFmtId="0" fontId="3" fillId="0" borderId="0" xfId="0" applyFont="1" applyAlignment="1">
      <alignment horizontal="center"/>
    </xf>
    <xf numFmtId="0" fontId="3" fillId="5" borderId="2"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1" fillId="8" borderId="0" xfId="0" applyFont="1" applyFill="1"/>
    <xf numFmtId="0" fontId="3" fillId="6" borderId="2" xfId="0" quotePrefix="1" applyFont="1" applyFill="1" applyBorder="1" applyAlignment="1">
      <alignment horizontal="left" vertical="center" wrapText="1"/>
    </xf>
    <xf numFmtId="0" fontId="5" fillId="3" borderId="2" xfId="0" applyFont="1" applyFill="1" applyBorder="1" applyAlignment="1">
      <alignment horizontal="center" vertical="center" wrapText="1"/>
    </xf>
    <xf numFmtId="0" fontId="8" fillId="3" borderId="2" xfId="0" applyFont="1" applyFill="1" applyBorder="1" applyAlignment="1">
      <alignment vertical="center" wrapText="1"/>
    </xf>
    <xf numFmtId="0" fontId="5" fillId="3" borderId="2" xfId="0" applyFont="1" applyFill="1" applyBorder="1" applyAlignment="1">
      <alignment vertical="center" wrapText="1"/>
    </xf>
    <xf numFmtId="0" fontId="8" fillId="3" borderId="1" xfId="0" applyFont="1" applyFill="1" applyBorder="1" applyAlignment="1">
      <alignment horizontal="center" vertical="center" wrapText="1"/>
    </xf>
    <xf numFmtId="0" fontId="8" fillId="4" borderId="2" xfId="0" applyFont="1" applyFill="1" applyBorder="1" applyAlignment="1">
      <alignment vertical="center" wrapText="1"/>
    </xf>
    <xf numFmtId="0" fontId="5" fillId="4" borderId="2" xfId="0" applyFont="1" applyFill="1" applyBorder="1" applyAlignment="1">
      <alignment vertical="center" wrapText="1"/>
    </xf>
    <xf numFmtId="0" fontId="8" fillId="5" borderId="2" xfId="0" applyFont="1" applyFill="1" applyBorder="1" applyAlignment="1">
      <alignment vertical="center" wrapText="1"/>
    </xf>
    <xf numFmtId="0" fontId="5" fillId="5" borderId="2" xfId="0" applyFont="1" applyFill="1" applyBorder="1" applyAlignment="1">
      <alignment vertical="center" wrapText="1"/>
    </xf>
    <xf numFmtId="0" fontId="5" fillId="6" borderId="2" xfId="0" applyFont="1" applyFill="1" applyBorder="1" applyAlignment="1">
      <alignment vertical="center" wrapText="1"/>
    </xf>
    <xf numFmtId="0" fontId="3" fillId="3" borderId="0" xfId="0" applyFont="1" applyFill="1" applyAlignment="1">
      <alignment horizontal="left" vertical="center" wrapText="1"/>
    </xf>
    <xf numFmtId="0" fontId="11"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2" xfId="0" applyFont="1" applyFill="1" applyBorder="1" applyAlignment="1">
      <alignment horizontal="left" vertical="center" wrapText="1"/>
    </xf>
    <xf numFmtId="0" fontId="3" fillId="3" borderId="2" xfId="0" quotePrefix="1" applyFont="1" applyFill="1" applyBorder="1" applyAlignment="1">
      <alignment horizontal="left" vertical="center" wrapText="1"/>
    </xf>
    <xf numFmtId="0" fontId="7" fillId="5" borderId="0" xfId="0" applyFont="1" applyFill="1" applyAlignment="1">
      <alignment horizontal="left" vertical="center" wrapText="1"/>
    </xf>
    <xf numFmtId="0" fontId="8" fillId="4" borderId="6"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8" fillId="4" borderId="7" xfId="0" applyFont="1" applyFill="1" applyBorder="1" applyAlignment="1">
      <alignment vertical="center" wrapText="1"/>
    </xf>
    <xf numFmtId="0" fontId="5" fillId="4" borderId="7" xfId="0" applyFont="1" applyFill="1" applyBorder="1" applyAlignment="1">
      <alignment vertical="center" wrapText="1"/>
    </xf>
    <xf numFmtId="0" fontId="11" fillId="5" borderId="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5" borderId="2" xfId="0" applyFont="1" applyFill="1" applyBorder="1" applyAlignment="1">
      <alignment vertical="center" wrapText="1"/>
    </xf>
    <xf numFmtId="0" fontId="12" fillId="5" borderId="2" xfId="0" applyFont="1" applyFill="1" applyBorder="1" applyAlignment="1">
      <alignment vertical="center" wrapText="1"/>
    </xf>
    <xf numFmtId="0" fontId="12" fillId="5" borderId="2"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8" fillId="6" borderId="2" xfId="0" applyFont="1" applyFill="1" applyBorder="1" applyAlignment="1">
      <alignment vertical="center"/>
    </xf>
    <xf numFmtId="0" fontId="5" fillId="6" borderId="2" xfId="0" applyFont="1" applyFill="1" applyBorder="1" applyAlignment="1">
      <alignment vertical="center"/>
    </xf>
    <xf numFmtId="0" fontId="5" fillId="6" borderId="2" xfId="0" applyFont="1" applyFill="1" applyBorder="1" applyAlignment="1">
      <alignment horizontal="center" vertical="center"/>
    </xf>
    <xf numFmtId="0" fontId="8" fillId="6" borderId="1" xfId="0" applyFont="1" applyFill="1" applyBorder="1" applyAlignment="1">
      <alignment horizontal="center" vertical="center"/>
    </xf>
    <xf numFmtId="0" fontId="5" fillId="6" borderId="2"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8" fillId="7" borderId="2" xfId="0" applyFont="1" applyFill="1" applyBorder="1" applyAlignment="1">
      <alignment vertical="center" wrapText="1"/>
    </xf>
    <xf numFmtId="0" fontId="5" fillId="7" borderId="2" xfId="0" applyFont="1" applyFill="1" applyBorder="1" applyAlignment="1">
      <alignment vertical="center" wrapText="1"/>
    </xf>
    <xf numFmtId="0" fontId="5" fillId="7" borderId="2" xfId="0" applyFont="1" applyFill="1" applyBorder="1" applyAlignment="1">
      <alignment horizontal="center" vertical="center"/>
    </xf>
    <xf numFmtId="0" fontId="5" fillId="3" borderId="0" xfId="0" applyFont="1" applyFill="1" applyAlignment="1">
      <alignment horizontal="left" vertical="center" wrapText="1"/>
    </xf>
    <xf numFmtId="0" fontId="5" fillId="7" borderId="2" xfId="0" quotePrefix="1" applyFont="1" applyFill="1" applyBorder="1" applyAlignment="1">
      <alignment horizontal="left" vertical="center" wrapText="1"/>
    </xf>
    <xf numFmtId="9" fontId="5" fillId="7" borderId="2" xfId="0" quotePrefix="1" applyNumberFormat="1" applyFont="1" applyFill="1" applyBorder="1" applyAlignment="1">
      <alignment horizontal="left" vertical="center" wrapText="1"/>
    </xf>
    <xf numFmtId="0" fontId="7" fillId="4" borderId="0" xfId="0" applyFont="1" applyFill="1" applyAlignment="1">
      <alignment horizontal="left" vertical="center" wrapText="1"/>
    </xf>
    <xf numFmtId="0" fontId="5" fillId="4" borderId="7"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2" xfId="0" applyFont="1" applyFill="1" applyBorder="1" applyAlignment="1">
      <alignment vertical="center" wrapText="1"/>
    </xf>
    <xf numFmtId="0" fontId="8" fillId="6" borderId="1" xfId="0" applyFont="1" applyFill="1" applyBorder="1" applyAlignment="1">
      <alignment horizontal="center" vertical="center" wrapText="1"/>
    </xf>
    <xf numFmtId="0" fontId="8" fillId="6" borderId="2" xfId="0" applyFont="1" applyFill="1" applyBorder="1" applyAlignment="1">
      <alignment vertical="center" wrapText="1"/>
    </xf>
    <xf numFmtId="0" fontId="8" fillId="0" borderId="5" xfId="0" applyFont="1" applyBorder="1" applyAlignment="1">
      <alignment horizontal="center" vertical="center" wrapText="1"/>
    </xf>
    <xf numFmtId="0" fontId="5" fillId="0" borderId="2"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5" fillId="0" borderId="2" xfId="0" quotePrefix="1" applyFont="1" applyBorder="1" applyAlignment="1">
      <alignment horizontal="left" vertical="center" wrapText="1"/>
    </xf>
    <xf numFmtId="0" fontId="13" fillId="0" borderId="2" xfId="0" quotePrefix="1" applyFont="1" applyBorder="1" applyAlignment="1">
      <alignment horizontal="left" vertical="center" wrapText="1"/>
    </xf>
    <xf numFmtId="0" fontId="5" fillId="0" borderId="7" xfId="0" applyFont="1" applyBorder="1" applyAlignment="1">
      <alignment horizontal="left" vertical="center" wrapText="1"/>
    </xf>
    <xf numFmtId="0" fontId="3" fillId="0" borderId="2" xfId="0" applyFont="1" applyBorder="1" applyAlignment="1">
      <alignment horizontal="left" vertical="center" wrapText="1"/>
    </xf>
    <xf numFmtId="0" fontId="14" fillId="9" borderId="5" xfId="0" applyFont="1" applyFill="1" applyBorder="1" applyAlignment="1">
      <alignment horizontal="center" vertical="center" wrapText="1"/>
    </xf>
    <xf numFmtId="0" fontId="16" fillId="3" borderId="2"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9" fillId="3" borderId="2"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2" xfId="0" quotePrefix="1" applyFont="1" applyFill="1" applyBorder="1" applyAlignment="1">
      <alignment horizontal="left" vertical="center" wrapText="1"/>
    </xf>
    <xf numFmtId="0" fontId="13" fillId="6" borderId="2" xfId="0" quotePrefix="1" applyFont="1" applyFill="1" applyBorder="1" applyAlignment="1">
      <alignment horizontal="left" vertical="center" wrapText="1"/>
    </xf>
    <xf numFmtId="0" fontId="13" fillId="6" borderId="2" xfId="0" applyFont="1" applyFill="1" applyBorder="1" applyAlignment="1">
      <alignment horizontal="left" vertical="center" wrapText="1"/>
    </xf>
    <xf numFmtId="0" fontId="17" fillId="10" borderId="2" xfId="0" applyFont="1" applyFill="1" applyBorder="1" applyAlignment="1">
      <alignment horizontal="left" vertical="center" wrapText="1"/>
    </xf>
    <xf numFmtId="0" fontId="17" fillId="10" borderId="3" xfId="0" applyFont="1" applyFill="1" applyBorder="1" applyAlignment="1">
      <alignment horizontal="left" vertical="center" wrapText="1"/>
    </xf>
    <xf numFmtId="0" fontId="17" fillId="10" borderId="2" xfId="0" quotePrefix="1" applyFont="1" applyFill="1" applyBorder="1" applyAlignment="1">
      <alignment horizontal="left" vertical="center" wrapText="1"/>
    </xf>
    <xf numFmtId="0" fontId="18" fillId="10" borderId="2" xfId="0" quotePrefix="1" applyFont="1" applyFill="1" applyBorder="1" applyAlignment="1">
      <alignment horizontal="left" vertical="center" wrapText="1"/>
    </xf>
    <xf numFmtId="0" fontId="18" fillId="10" borderId="2" xfId="0" applyFont="1" applyFill="1" applyBorder="1" applyAlignment="1">
      <alignment horizontal="left" vertical="center" wrapText="1"/>
    </xf>
    <xf numFmtId="0" fontId="19" fillId="3" borderId="2" xfId="0" applyFont="1" applyFill="1" applyBorder="1" applyAlignment="1">
      <alignment horizontal="left" vertical="center" wrapText="1"/>
    </xf>
    <xf numFmtId="0" fontId="17" fillId="11" borderId="2" xfId="2" applyFont="1" applyFill="1" applyBorder="1" applyAlignment="1">
      <alignment horizontal="left" vertical="center" wrapText="1"/>
    </xf>
    <xf numFmtId="0" fontId="18" fillId="11" borderId="2" xfId="2" applyFont="1" applyFill="1" applyBorder="1" applyAlignment="1">
      <alignment horizontal="left" vertical="center" wrapText="1"/>
    </xf>
    <xf numFmtId="0" fontId="22" fillId="3" borderId="2" xfId="0" applyFont="1" applyFill="1" applyBorder="1" applyAlignment="1">
      <alignment horizontal="left" vertical="center" wrapText="1"/>
    </xf>
    <xf numFmtId="0" fontId="23" fillId="3" borderId="2" xfId="0" quotePrefix="1" applyFont="1" applyFill="1" applyBorder="1" applyAlignment="1">
      <alignment horizontal="left" vertical="center" wrapText="1"/>
    </xf>
    <xf numFmtId="0" fontId="23" fillId="3" borderId="2" xfId="0" applyFont="1" applyFill="1" applyBorder="1" applyAlignment="1">
      <alignment horizontal="left" vertical="center" wrapText="1"/>
    </xf>
    <xf numFmtId="0" fontId="24" fillId="3" borderId="2" xfId="0" applyFont="1" applyFill="1" applyBorder="1" applyAlignment="1">
      <alignment horizontal="left" vertical="center" wrapText="1"/>
    </xf>
    <xf numFmtId="0" fontId="0" fillId="8" borderId="9" xfId="0" applyFill="1" applyBorder="1" applyAlignment="1">
      <alignment horizontal="center" vertical="center"/>
    </xf>
    <xf numFmtId="0" fontId="0" fillId="8" borderId="10" xfId="0" applyFill="1" applyBorder="1" applyAlignment="1">
      <alignment horizontal="center" vertical="center"/>
    </xf>
    <xf numFmtId="0" fontId="0" fillId="8" borderId="11" xfId="0" applyFill="1" applyBorder="1" applyAlignment="1">
      <alignment horizontal="center" vertical="center"/>
    </xf>
    <xf numFmtId="0" fontId="0" fillId="8" borderId="14" xfId="0" applyFill="1" applyBorder="1" applyAlignment="1">
      <alignment horizontal="center" vertical="center"/>
    </xf>
    <xf numFmtId="3" fontId="0" fillId="0" borderId="12" xfId="0" applyNumberFormat="1" applyBorder="1" applyAlignment="1">
      <alignment horizontal="center" vertical="center"/>
    </xf>
    <xf numFmtId="3" fontId="0" fillId="0" borderId="13" xfId="0" applyNumberFormat="1" applyBorder="1" applyAlignment="1">
      <alignment horizontal="center" vertical="center"/>
    </xf>
    <xf numFmtId="3" fontId="20" fillId="0" borderId="12" xfId="0" applyNumberFormat="1" applyFont="1" applyBorder="1" applyAlignment="1">
      <alignment horizontal="center" vertical="center"/>
    </xf>
    <xf numFmtId="3" fontId="0" fillId="0" borderId="16" xfId="0" applyNumberFormat="1" applyBorder="1"/>
    <xf numFmtId="164" fontId="0" fillId="12" borderId="15" xfId="0" applyNumberFormat="1" applyFill="1" applyBorder="1" applyAlignment="1">
      <alignment horizontal="center" vertical="center"/>
    </xf>
    <xf numFmtId="164" fontId="0" fillId="7" borderId="15" xfId="0" applyNumberFormat="1" applyFill="1" applyBorder="1" applyAlignment="1">
      <alignment horizontal="center" vertical="center"/>
    </xf>
    <xf numFmtId="0" fontId="25" fillId="4" borderId="8" xfId="0" applyFont="1" applyFill="1" applyBorder="1" applyAlignment="1">
      <alignment horizontal="center" vertical="center"/>
    </xf>
    <xf numFmtId="3" fontId="0" fillId="13" borderId="12" xfId="0" applyNumberFormat="1" applyFill="1" applyBorder="1" applyAlignment="1">
      <alignment horizontal="center" vertical="center"/>
    </xf>
    <xf numFmtId="3" fontId="0" fillId="13" borderId="13" xfId="0" applyNumberFormat="1" applyFill="1" applyBorder="1" applyAlignment="1">
      <alignment horizontal="center" vertical="center"/>
    </xf>
    <xf numFmtId="164" fontId="0" fillId="13" borderId="15" xfId="0" applyNumberFormat="1" applyFill="1" applyBorder="1" applyAlignment="1">
      <alignment horizontal="center" vertical="center"/>
    </xf>
    <xf numFmtId="3" fontId="0" fillId="13" borderId="16" xfId="0" applyNumberFormat="1" applyFill="1" applyBorder="1"/>
    <xf numFmtId="0" fontId="0" fillId="0" borderId="0" xfId="0" applyAlignment="1">
      <alignment horizontal="center" vertical="center"/>
    </xf>
    <xf numFmtId="0" fontId="27" fillId="10" borderId="2" xfId="0" applyFont="1" applyFill="1" applyBorder="1" applyAlignment="1">
      <alignment horizontal="left" vertical="center" wrapText="1"/>
    </xf>
    <xf numFmtId="0" fontId="5" fillId="14" borderId="2" xfId="0" applyFont="1" applyFill="1" applyBorder="1" applyAlignment="1">
      <alignment horizontal="left" vertical="center" wrapText="1"/>
    </xf>
    <xf numFmtId="0" fontId="5" fillId="14" borderId="5" xfId="0" applyFont="1" applyFill="1" applyBorder="1" applyAlignment="1">
      <alignment horizontal="left" vertical="center" wrapText="1"/>
    </xf>
    <xf numFmtId="0" fontId="5" fillId="14" borderId="7" xfId="0" applyFont="1" applyFill="1" applyBorder="1" applyAlignment="1">
      <alignment horizontal="left" vertical="center" wrapText="1"/>
    </xf>
    <xf numFmtId="0" fontId="8" fillId="2" borderId="17" xfId="0" applyFont="1" applyFill="1" applyBorder="1" applyAlignment="1">
      <alignment horizontal="center" vertical="center" wrapText="1"/>
    </xf>
    <xf numFmtId="0" fontId="5" fillId="14" borderId="2" xfId="0" applyFont="1" applyFill="1" applyBorder="1" applyAlignment="1">
      <alignment horizontal="left" vertical="top" wrapText="1"/>
    </xf>
    <xf numFmtId="0" fontId="1" fillId="0" borderId="0" xfId="0" applyFont="1" applyAlignment="1">
      <alignment wrapText="1"/>
    </xf>
    <xf numFmtId="0" fontId="3" fillId="0" borderId="0" xfId="0" applyFont="1" applyAlignment="1">
      <alignment horizontal="center" wrapText="1"/>
    </xf>
    <xf numFmtId="0" fontId="1" fillId="0" borderId="0" xfId="0" applyFont="1" applyAlignment="1">
      <alignment horizontal="center" wrapText="1"/>
    </xf>
    <xf numFmtId="0" fontId="29" fillId="2" borderId="0" xfId="0" applyFont="1" applyFill="1" applyAlignment="1">
      <alignment horizontal="center" vertical="center"/>
    </xf>
    <xf numFmtId="0" fontId="2" fillId="2" borderId="0" xfId="0" applyFont="1" applyFill="1" applyAlignment="1">
      <alignment horizontal="center"/>
    </xf>
  </cellXfs>
  <cellStyles count="3">
    <cellStyle name="Normal" xfId="0" builtinId="0"/>
    <cellStyle name="Normal 2" xfId="1" xr:uid="{28C7B6F7-4FCA-44BA-83E0-3B2ABAC6A046}"/>
    <cellStyle name="Normal 3" xfId="2" xr:uid="{CE692D6D-6D93-438F-BC7B-CEDA2FDE2F59}"/>
  </cellStyles>
  <dxfs count="56">
    <dxf>
      <font>
        <b val="0"/>
        <i val="0"/>
        <strike val="0"/>
        <condense val="0"/>
        <extend val="0"/>
        <outline val="0"/>
        <shadow val="0"/>
        <u val="none"/>
        <vertAlign val="baseline"/>
        <sz val="11"/>
        <color auto="1"/>
        <name val="Segoe UI"/>
        <family val="2"/>
        <scheme val="none"/>
      </font>
      <fill>
        <patternFill patternType="solid">
          <fgColor rgb="FF000000"/>
          <bgColor rgb="FFE2EFDA"/>
        </patternFill>
      </fill>
      <alignment horizontal="left" vertical="center" textRotation="0" wrapText="1" indent="0" justifyLastLine="0" shrinkToFit="0" readingOrder="0"/>
      <border diagonalUp="0" diagonalDown="0">
        <left style="thick">
          <color theme="0"/>
        </left>
        <right style="thick">
          <color theme="0"/>
        </right>
        <top style="thick">
          <color theme="0"/>
        </top>
        <bottom style="thick">
          <color theme="0"/>
        </bottom>
        <vertical/>
        <horizontal/>
      </border>
    </dxf>
    <dxf>
      <font>
        <b val="0"/>
        <i val="0"/>
        <strike val="0"/>
        <condense val="0"/>
        <extend val="0"/>
        <outline val="0"/>
        <shadow val="0"/>
        <u val="none"/>
        <vertAlign val="baseline"/>
        <sz val="11"/>
        <color auto="1"/>
        <name val="Segoe UI"/>
        <family val="2"/>
        <scheme val="none"/>
      </font>
      <fill>
        <patternFill patternType="none">
          <fgColor indexed="64"/>
          <bgColor auto="1"/>
        </patternFill>
      </fill>
      <alignment horizontal="left" vertical="center" textRotation="0" wrapText="1" indent="0" justifyLastLine="0" shrinkToFit="0" readingOrder="0"/>
      <border diagonalUp="0" diagonalDown="0" outline="0">
        <left style="thick">
          <color theme="0"/>
        </left>
        <right style="thick">
          <color theme="0"/>
        </right>
        <top style="thick">
          <color theme="0"/>
        </top>
        <bottom style="thick">
          <color theme="0"/>
        </bottom>
      </border>
    </dxf>
    <dxf>
      <font>
        <b val="0"/>
        <i val="0"/>
        <strike val="0"/>
        <condense val="0"/>
        <extend val="0"/>
        <outline val="0"/>
        <shadow val="0"/>
        <u val="none"/>
        <vertAlign val="baseline"/>
        <sz val="11"/>
        <color auto="1"/>
        <name val="Segoe UI"/>
        <family val="2"/>
        <scheme val="none"/>
      </font>
      <fill>
        <patternFill patternType="solid">
          <fgColor indexed="64"/>
          <bgColor theme="9" tint="0.79998168889431442"/>
        </patternFill>
      </fill>
      <alignment horizontal="left" vertical="center" textRotation="0" wrapText="1" indent="0" justifyLastLine="0" shrinkToFit="0" readingOrder="0"/>
      <border diagonalUp="0" diagonalDown="0">
        <left style="thick">
          <color theme="0"/>
        </left>
        <right style="thick">
          <color theme="0"/>
        </right>
        <top style="thick">
          <color theme="0"/>
        </top>
        <bottom style="thick">
          <color theme="0"/>
        </bottom>
        <vertical/>
        <horizontal/>
      </border>
    </dxf>
    <dxf>
      <font>
        <b val="0"/>
        <i val="0"/>
        <strike val="0"/>
        <condense val="0"/>
        <extend val="0"/>
        <outline val="0"/>
        <shadow val="0"/>
        <u val="none"/>
        <vertAlign val="baseline"/>
        <sz val="11"/>
        <color auto="1"/>
        <name val="Segoe UI"/>
        <family val="2"/>
        <scheme val="none"/>
      </font>
      <fill>
        <patternFill patternType="solid">
          <fgColor indexed="64"/>
          <bgColor theme="9" tint="0.79998168889431442"/>
        </patternFill>
      </fill>
      <alignment horizontal="left" vertical="center" textRotation="0" wrapText="1" indent="0" justifyLastLine="0" shrinkToFit="0" readingOrder="0"/>
      <border diagonalUp="0" diagonalDown="0">
        <left style="thick">
          <color theme="0"/>
        </left>
        <right style="thick">
          <color theme="0"/>
        </right>
        <top style="thick">
          <color theme="0"/>
        </top>
        <bottom style="thick">
          <color theme="0"/>
        </bottom>
        <vertical/>
        <horizontal/>
      </border>
    </dxf>
    <dxf>
      <font>
        <b val="0"/>
        <i val="0"/>
        <strike val="0"/>
        <condense val="0"/>
        <extend val="0"/>
        <outline val="0"/>
        <shadow val="0"/>
        <u val="none"/>
        <vertAlign val="baseline"/>
        <sz val="11"/>
        <color auto="1"/>
        <name val="Segoe UI"/>
        <family val="2"/>
        <scheme val="none"/>
      </font>
      <fill>
        <patternFill patternType="solid">
          <fgColor indexed="64"/>
          <bgColor theme="9" tint="0.79998168889431442"/>
        </patternFill>
      </fill>
      <alignment horizontal="left" vertical="center" textRotation="0" wrapText="1" indent="0" justifyLastLine="0" shrinkToFit="0" readingOrder="0"/>
      <border diagonalUp="0" diagonalDown="0">
        <left style="thick">
          <color theme="0"/>
        </left>
        <right style="thick">
          <color theme="0"/>
        </right>
        <top style="thick">
          <color theme="0"/>
        </top>
        <bottom style="thick">
          <color theme="0"/>
        </bottom>
        <vertical/>
        <horizontal/>
      </border>
    </dxf>
    <dxf>
      <font>
        <b val="0"/>
        <i val="0"/>
        <strike val="0"/>
        <condense val="0"/>
        <extend val="0"/>
        <outline val="0"/>
        <shadow val="0"/>
        <u val="none"/>
        <vertAlign val="baseline"/>
        <sz val="11"/>
        <color auto="1"/>
        <name val="Segoe UI"/>
        <family val="2"/>
        <scheme val="none"/>
      </font>
      <fill>
        <patternFill patternType="solid">
          <fgColor indexed="64"/>
          <bgColor theme="9" tint="0.79998168889431442"/>
        </patternFill>
      </fill>
      <alignment horizontal="left" vertical="center" textRotation="0" wrapText="1" indent="0" justifyLastLine="0" shrinkToFit="0" readingOrder="0"/>
      <border diagonalUp="0" diagonalDown="0">
        <left style="thick">
          <color theme="0"/>
        </left>
        <right style="thick">
          <color theme="0"/>
        </right>
        <top style="thick">
          <color theme="0"/>
        </top>
        <bottom style="thick">
          <color theme="0"/>
        </bottom>
        <vertical/>
        <horizontal/>
      </border>
    </dxf>
    <dxf>
      <font>
        <b val="0"/>
        <i val="0"/>
        <strike val="0"/>
        <condense val="0"/>
        <extend val="0"/>
        <outline val="0"/>
        <shadow val="0"/>
        <u val="none"/>
        <vertAlign val="baseline"/>
        <sz val="11"/>
        <color auto="1"/>
        <name val="Segoe UI"/>
        <family val="2"/>
        <scheme val="none"/>
      </font>
      <fill>
        <patternFill patternType="solid">
          <fgColor indexed="64"/>
          <bgColor theme="9" tint="0.79998168889431442"/>
        </patternFill>
      </fill>
      <alignment horizontal="left" vertical="center" textRotation="0" wrapText="1" indent="0" justifyLastLine="0" shrinkToFit="0" readingOrder="0"/>
      <border diagonalUp="0" diagonalDown="0">
        <left style="thick">
          <color theme="0"/>
        </left>
        <right style="thick">
          <color theme="0"/>
        </right>
        <top style="thick">
          <color theme="0"/>
        </top>
        <bottom style="thick">
          <color theme="0"/>
        </bottom>
        <vertical style="thick">
          <color theme="0"/>
        </vertical>
        <horizontal style="thick">
          <color theme="0"/>
        </horizontal>
      </border>
    </dxf>
    <dxf>
      <font>
        <b val="0"/>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ck">
          <color theme="0"/>
        </left>
        <right style="thick">
          <color theme="0"/>
        </right>
        <top style="thick">
          <color theme="0"/>
        </top>
        <bottom style="thick">
          <color theme="0"/>
        </bottom>
      </border>
    </dxf>
    <dxf>
      <font>
        <b val="0"/>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center" vertical="center" textRotation="0" wrapText="0" indent="0" justifyLastLine="0" shrinkToFit="0" readingOrder="0"/>
      <border diagonalUp="0" diagonalDown="0">
        <left style="thick">
          <color theme="0"/>
        </left>
        <right style="thick">
          <color theme="0"/>
        </right>
        <top style="thick">
          <color theme="0"/>
        </top>
        <bottom style="thick">
          <color theme="0"/>
        </bottom>
        <vertical style="thick">
          <color theme="0"/>
        </vertical>
        <horizontal style="thick">
          <color theme="0"/>
        </horizontal>
      </border>
    </dxf>
    <dxf>
      <font>
        <b val="0"/>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left" vertical="center" textRotation="0" wrapText="1" indent="0" justifyLastLine="0" shrinkToFit="0" readingOrder="0"/>
      <border diagonalUp="0" diagonalDown="0">
        <left style="thick">
          <color theme="0"/>
        </left>
        <right style="thick">
          <color theme="0"/>
        </right>
        <top style="thick">
          <color theme="0"/>
        </top>
        <bottom style="thick">
          <color theme="0"/>
        </bottom>
        <vertical style="thick">
          <color theme="0"/>
        </vertical>
        <horizontal style="thick">
          <color theme="0"/>
        </horizontal>
      </border>
    </dxf>
    <dxf>
      <font>
        <b val="0"/>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general" vertical="center" textRotation="0" wrapText="1" indent="0" justifyLastLine="0" shrinkToFit="0" readingOrder="0"/>
      <border diagonalUp="0" diagonalDown="0">
        <left style="thick">
          <color theme="0"/>
        </left>
        <right style="thick">
          <color theme="0"/>
        </right>
        <top style="thick">
          <color theme="0"/>
        </top>
        <bottom style="thick">
          <color theme="0"/>
        </bottom>
        <vertical style="thick">
          <color theme="0"/>
        </vertical>
        <horizontal style="thick">
          <color theme="0"/>
        </horizontal>
      </border>
    </dxf>
    <dxf>
      <font>
        <b val="0"/>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general" vertical="center" textRotation="0" wrapText="1" indent="0" justifyLastLine="0" shrinkToFit="0" readingOrder="0"/>
      <border diagonalUp="0" diagonalDown="0">
        <left style="thick">
          <color theme="0"/>
        </left>
        <right style="thick">
          <color theme="0"/>
        </right>
        <top style="thick">
          <color theme="0"/>
        </top>
        <bottom style="thick">
          <color theme="0"/>
        </bottom>
        <vertical style="thick">
          <color theme="0"/>
        </vertical>
        <horizontal style="thick">
          <color theme="0"/>
        </horizontal>
      </border>
    </dxf>
    <dxf>
      <font>
        <b val="0"/>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general" vertical="center" textRotation="0" wrapText="1" indent="0" justifyLastLine="0" shrinkToFit="0" readingOrder="0"/>
      <border diagonalUp="0" diagonalDown="0" outline="0">
        <left/>
        <right style="thick">
          <color theme="0"/>
        </right>
        <top style="thick">
          <color theme="0"/>
        </top>
        <bottom style="thick">
          <color theme="0"/>
        </bottom>
      </border>
    </dxf>
    <dxf>
      <font>
        <b/>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general" vertical="center" textRotation="0" wrapText="1" indent="0" justifyLastLine="0" shrinkToFit="0" readingOrder="0"/>
      <border diagonalUp="0" diagonalDown="0" outline="0">
        <left/>
        <right style="thick">
          <color theme="0"/>
        </right>
        <top style="thick">
          <color theme="0"/>
        </top>
        <bottom style="thick">
          <color theme="0"/>
        </bottom>
      </border>
    </dxf>
    <dxf>
      <font>
        <b val="0"/>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style="thick">
          <color theme="0"/>
        </left>
        <right/>
        <top style="thick">
          <color theme="0"/>
        </top>
        <bottom style="thick">
          <color theme="0"/>
        </bottom>
      </border>
    </dxf>
    <dxf>
      <font>
        <b/>
        <i val="0"/>
        <strike val="0"/>
        <condense val="0"/>
        <extend val="0"/>
        <outline val="0"/>
        <shadow val="0"/>
        <u val="none"/>
        <vertAlign val="baseline"/>
        <sz val="11"/>
        <color theme="1"/>
        <name val="Segoe UI"/>
        <family val="2"/>
        <scheme val="none"/>
      </font>
      <fill>
        <patternFill patternType="solid">
          <fgColor indexed="64"/>
          <bgColor theme="9" tint="0.79998168889431442"/>
        </patternFill>
      </fill>
      <alignment horizontal="center" vertical="center" textRotation="0" wrapText="1" indent="0" justifyLastLine="0" shrinkToFit="0" readingOrder="0"/>
      <border diagonalUp="0" diagonalDown="0" outline="0">
        <left/>
        <right/>
        <top style="thick">
          <color theme="0"/>
        </top>
        <bottom style="thick">
          <color theme="0"/>
        </bottom>
      </border>
    </dxf>
    <dxf>
      <border>
        <top style="thick">
          <color rgb="FFFFFFFF"/>
        </top>
      </border>
    </dxf>
    <dxf>
      <border>
        <bottom style="thick">
          <color rgb="FFFFFFFF"/>
        </bottom>
      </border>
    </dxf>
    <dxf>
      <border diagonalUp="0" diagonalDown="0">
        <left style="thick">
          <color rgb="FFFFFFFF"/>
        </left>
        <right style="thick">
          <color rgb="FFFFFFFF"/>
        </right>
        <top style="thick">
          <color rgb="FFFFFFFF"/>
        </top>
        <bottom style="thick">
          <color rgb="FFFFFFFF"/>
        </bottom>
      </border>
    </dxf>
    <dxf>
      <font>
        <b val="0"/>
        <i val="0"/>
        <strike val="0"/>
        <condense val="0"/>
        <extend val="0"/>
        <outline val="0"/>
        <shadow val="0"/>
        <u val="none"/>
        <vertAlign val="baseline"/>
        <sz val="11"/>
        <color auto="1"/>
        <name val="Segoe UI"/>
        <family val="2"/>
        <scheme val="none"/>
      </font>
      <fill>
        <patternFill patternType="solid">
          <fgColor rgb="FF000000"/>
          <bgColor rgb="FFE2EFDA"/>
        </patternFill>
      </fill>
      <alignment horizontal="left" vertical="center" textRotation="0" wrapText="1" indent="0" justifyLastLine="0" shrinkToFit="0" readingOrder="0"/>
    </dxf>
    <dxf>
      <font>
        <b/>
        <i val="0"/>
        <strike val="0"/>
        <condense val="0"/>
        <extend val="0"/>
        <outline val="0"/>
        <shadow val="0"/>
        <u val="none"/>
        <vertAlign val="baseline"/>
        <sz val="11"/>
        <color auto="1"/>
        <name val="Segoe UI"/>
        <family val="2"/>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ck">
          <color theme="0"/>
        </left>
        <right style="thick">
          <color theme="0"/>
        </right>
        <top/>
        <bottom/>
      </border>
    </dxf>
    <dxf>
      <alignment vertical="center"/>
    </dxf>
    <dxf>
      <alignment vertical="center"/>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center" indent="0"/>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fill>
        <patternFill patternType="solid">
          <fgColor rgb="FFB4C6E7"/>
          <bgColor rgb="FFB4C6E7"/>
        </patternFill>
      </fill>
    </dxf>
    <dxf>
      <fill>
        <patternFill patternType="solid">
          <fgColor rgb="FFD9E2F3"/>
          <bgColor rgb="FFD9E2F3"/>
        </patternFill>
      </fill>
    </dxf>
    <dxf>
      <fill>
        <patternFill patternType="solid">
          <fgColor theme="4"/>
          <bgColor theme="4"/>
        </patternFill>
      </fill>
    </dxf>
  </dxfs>
  <tableStyles count="1" defaultTableStyle="TableStyleMedium2" defaultPivotStyle="PivotStyleLight16">
    <tableStyle name="Indicateurs Tech&amp; EMC2B ESQ V1-style" pivot="0" count="3" xr9:uid="{D3D83A50-3AE8-4EA8-922D-01356D4490CE}">
      <tableStyleElement type="headerRow" dxfId="55"/>
      <tableStyleElement type="firstRowStripe" dxfId="54"/>
      <tableStyleElement type="secondRowStripe" dxfId="53"/>
    </tableStyle>
  </tableStyles>
  <colors>
    <mruColors>
      <color rgb="FFFF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pivotCacheDefinition" Target="pivotCache/pivotCacheDefinition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7952</xdr:colOff>
      <xdr:row>17</xdr:row>
      <xdr:rowOff>182880</xdr:rowOff>
    </xdr:from>
    <xdr:to>
      <xdr:col>6</xdr:col>
      <xdr:colOff>569753</xdr:colOff>
      <xdr:row>28</xdr:row>
      <xdr:rowOff>74739</xdr:rowOff>
    </xdr:to>
    <xdr:pic>
      <xdr:nvPicPr>
        <xdr:cNvPr id="2" name="Image 1">
          <a:extLst>
            <a:ext uri="{FF2B5EF4-FFF2-40B4-BE49-F238E27FC236}">
              <a16:creationId xmlns:a16="http://schemas.microsoft.com/office/drawing/2014/main" id="{6C575B6C-F637-BE05-F9F1-44368FA30D10}"/>
            </a:ext>
          </a:extLst>
        </xdr:cNvPr>
        <xdr:cNvPicPr>
          <a:picLocks noChangeAspect="1"/>
        </xdr:cNvPicPr>
      </xdr:nvPicPr>
      <xdr:blipFill>
        <a:blip xmlns:r="http://schemas.openxmlformats.org/officeDocument/2006/relationships" r:embed="rId1"/>
        <a:stretch>
          <a:fillRect/>
        </a:stretch>
      </xdr:blipFill>
      <xdr:spPr>
        <a:xfrm>
          <a:off x="333955" y="3466769"/>
          <a:ext cx="4696480" cy="1991003"/>
        </a:xfrm>
        <a:prstGeom prst="rect">
          <a:avLst/>
        </a:prstGeom>
      </xdr:spPr>
    </xdr:pic>
    <xdr:clientData/>
  </xdr:twoCellAnchor>
  <xdr:twoCellAnchor editAs="oneCell">
    <xdr:from>
      <xdr:col>8</xdr:col>
      <xdr:colOff>49107</xdr:colOff>
      <xdr:row>17</xdr:row>
      <xdr:rowOff>188490</xdr:rowOff>
    </xdr:from>
    <xdr:to>
      <xdr:col>15</xdr:col>
      <xdr:colOff>732786</xdr:colOff>
      <xdr:row>26</xdr:row>
      <xdr:rowOff>47708</xdr:rowOff>
    </xdr:to>
    <xdr:pic>
      <xdr:nvPicPr>
        <xdr:cNvPr id="3" name="Image 2">
          <a:extLst>
            <a:ext uri="{FF2B5EF4-FFF2-40B4-BE49-F238E27FC236}">
              <a16:creationId xmlns:a16="http://schemas.microsoft.com/office/drawing/2014/main" id="{81965533-05AD-EEC7-A8DB-3CAD12E1F32A}"/>
            </a:ext>
          </a:extLst>
        </xdr:cNvPr>
        <xdr:cNvPicPr>
          <a:picLocks noChangeAspect="1"/>
        </xdr:cNvPicPr>
      </xdr:nvPicPr>
      <xdr:blipFill>
        <a:blip xmlns:r="http://schemas.openxmlformats.org/officeDocument/2006/relationships" r:embed="rId2"/>
        <a:stretch>
          <a:fillRect/>
        </a:stretch>
      </xdr:blipFill>
      <xdr:spPr>
        <a:xfrm>
          <a:off x="6163660" y="3472379"/>
          <a:ext cx="6170079" cy="1576699"/>
        </a:xfrm>
        <a:prstGeom prst="rect">
          <a:avLst/>
        </a:prstGeom>
      </xdr:spPr>
    </xdr:pic>
    <xdr:clientData/>
  </xdr:twoCellAnchor>
  <xdr:twoCellAnchor editAs="oneCell">
    <xdr:from>
      <xdr:col>19</xdr:col>
      <xdr:colOff>24256</xdr:colOff>
      <xdr:row>16</xdr:row>
      <xdr:rowOff>13937</xdr:rowOff>
    </xdr:from>
    <xdr:to>
      <xdr:col>27</xdr:col>
      <xdr:colOff>439088</xdr:colOff>
      <xdr:row>35</xdr:row>
      <xdr:rowOff>100642</xdr:rowOff>
    </xdr:to>
    <xdr:pic>
      <xdr:nvPicPr>
        <xdr:cNvPr id="4" name="Image 3">
          <a:extLst>
            <a:ext uri="{FF2B5EF4-FFF2-40B4-BE49-F238E27FC236}">
              <a16:creationId xmlns:a16="http://schemas.microsoft.com/office/drawing/2014/main" id="{2FB1B1ED-BC5E-D785-7FDA-02E02E0A1983}"/>
            </a:ext>
          </a:extLst>
        </xdr:cNvPr>
        <xdr:cNvPicPr>
          <a:picLocks noChangeAspect="1"/>
        </xdr:cNvPicPr>
      </xdr:nvPicPr>
      <xdr:blipFill>
        <a:blip xmlns:r="http://schemas.openxmlformats.org/officeDocument/2006/relationships" r:embed="rId3"/>
        <a:stretch>
          <a:fillRect/>
        </a:stretch>
      </xdr:blipFill>
      <xdr:spPr>
        <a:xfrm>
          <a:off x="13781077" y="3116366"/>
          <a:ext cx="6510832" cy="3706205"/>
        </a:xfrm>
        <a:prstGeom prst="rect">
          <a:avLst/>
        </a:prstGeom>
      </xdr:spPr>
    </xdr:pic>
    <xdr:clientData/>
  </xdr:twoCellAnchor>
  <xdr:twoCellAnchor editAs="oneCell">
    <xdr:from>
      <xdr:col>5</xdr:col>
      <xdr:colOff>309470</xdr:colOff>
      <xdr:row>29</xdr:row>
      <xdr:rowOff>138284</xdr:rowOff>
    </xdr:from>
    <xdr:to>
      <xdr:col>9</xdr:col>
      <xdr:colOff>509863</xdr:colOff>
      <xdr:row>51</xdr:row>
      <xdr:rowOff>146647</xdr:rowOff>
    </xdr:to>
    <xdr:pic>
      <xdr:nvPicPr>
        <xdr:cNvPr id="5" name="Image 4">
          <a:extLst>
            <a:ext uri="{FF2B5EF4-FFF2-40B4-BE49-F238E27FC236}">
              <a16:creationId xmlns:a16="http://schemas.microsoft.com/office/drawing/2014/main" id="{1E9CDFCD-9EF3-7E78-0E24-370396FBF347}"/>
            </a:ext>
          </a:extLst>
        </xdr:cNvPr>
        <xdr:cNvPicPr>
          <a:picLocks noChangeAspect="1"/>
        </xdr:cNvPicPr>
      </xdr:nvPicPr>
      <xdr:blipFill>
        <a:blip xmlns:r="http://schemas.openxmlformats.org/officeDocument/2006/relationships" r:embed="rId4"/>
        <a:stretch>
          <a:fillRect/>
        </a:stretch>
      </xdr:blipFill>
      <xdr:spPr>
        <a:xfrm>
          <a:off x="3953241" y="5787167"/>
          <a:ext cx="3629825" cy="4267497"/>
        </a:xfrm>
        <a:prstGeom prst="rect">
          <a:avLst/>
        </a:prstGeom>
      </xdr:spPr>
    </xdr:pic>
    <xdr:clientData/>
  </xdr:twoCellAnchor>
  <xdr:twoCellAnchor editAs="oneCell">
    <xdr:from>
      <xdr:col>10</xdr:col>
      <xdr:colOff>212609</xdr:colOff>
      <xdr:row>30</xdr:row>
      <xdr:rowOff>117588</xdr:rowOff>
    </xdr:from>
    <xdr:to>
      <xdr:col>18</xdr:col>
      <xdr:colOff>183370</xdr:colOff>
      <xdr:row>42</xdr:row>
      <xdr:rowOff>105317</xdr:rowOff>
    </xdr:to>
    <xdr:pic>
      <xdr:nvPicPr>
        <xdr:cNvPr id="6" name="Image 5">
          <a:extLst>
            <a:ext uri="{FF2B5EF4-FFF2-40B4-BE49-F238E27FC236}">
              <a16:creationId xmlns:a16="http://schemas.microsoft.com/office/drawing/2014/main" id="{BF4BDACA-AF7C-3DF3-BF47-C01543CC4DA1}"/>
            </a:ext>
          </a:extLst>
        </xdr:cNvPr>
        <xdr:cNvPicPr>
          <a:picLocks noChangeAspect="1"/>
        </xdr:cNvPicPr>
      </xdr:nvPicPr>
      <xdr:blipFill>
        <a:blip xmlns:r="http://schemas.openxmlformats.org/officeDocument/2006/relationships" r:embed="rId5"/>
        <a:stretch>
          <a:fillRect/>
        </a:stretch>
      </xdr:blipFill>
      <xdr:spPr>
        <a:xfrm>
          <a:off x="8092352" y="5882284"/>
          <a:ext cx="6172778" cy="2277704"/>
        </a:xfrm>
        <a:prstGeom prst="rect">
          <a:avLst/>
        </a:prstGeom>
      </xdr:spPr>
    </xdr:pic>
    <xdr:clientData/>
  </xdr:twoCellAnchor>
  <xdr:twoCellAnchor editAs="oneCell">
    <xdr:from>
      <xdr:col>10</xdr:col>
      <xdr:colOff>278792</xdr:colOff>
      <xdr:row>44</xdr:row>
      <xdr:rowOff>15903</xdr:rowOff>
    </xdr:from>
    <xdr:to>
      <xdr:col>18</xdr:col>
      <xdr:colOff>596349</xdr:colOff>
      <xdr:row>64</xdr:row>
      <xdr:rowOff>173113</xdr:rowOff>
    </xdr:to>
    <xdr:pic>
      <xdr:nvPicPr>
        <xdr:cNvPr id="7" name="Image 6">
          <a:extLst>
            <a:ext uri="{FF2B5EF4-FFF2-40B4-BE49-F238E27FC236}">
              <a16:creationId xmlns:a16="http://schemas.microsoft.com/office/drawing/2014/main" id="{AC96E01B-6B01-6708-EEFA-7938569A2932}"/>
            </a:ext>
          </a:extLst>
        </xdr:cNvPr>
        <xdr:cNvPicPr>
          <a:picLocks noChangeAspect="1"/>
        </xdr:cNvPicPr>
      </xdr:nvPicPr>
      <xdr:blipFill>
        <a:blip xmlns:r="http://schemas.openxmlformats.org/officeDocument/2006/relationships" r:embed="rId6"/>
        <a:stretch>
          <a:fillRect/>
        </a:stretch>
      </xdr:blipFill>
      <xdr:spPr>
        <a:xfrm>
          <a:off x="8158535" y="8452237"/>
          <a:ext cx="6519574" cy="397383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LEPINE MATHILDE" refreshedDate="45397.749053819447" createdVersion="8" refreshedVersion="8" minRefreshableVersion="3" recordCount="152" xr:uid="{7AB07A89-371A-40B8-94BA-6EBBF21BDE3D}">
  <cacheSource type="worksheet">
    <worksheetSource name="PTD"/>
  </cacheSource>
  <cacheFields count="14">
    <cacheField name="N°" numFmtId="0">
      <sharedItems containsSemiMixedTypes="0" containsString="0" containsNumber="1" containsInteger="1" minValue="1" maxValue="152"/>
    </cacheField>
    <cacheField name="Zone" numFmtId="0">
      <sharedItems count="2">
        <s v="Gare"/>
        <s v="Parking"/>
      </sharedItems>
    </cacheField>
    <cacheField name="Thème " numFmtId="0">
      <sharedItems count="5">
        <s v="ENERGIE"/>
        <s v="Matière"/>
        <s v="Carbone"/>
        <s v="CLIMAT"/>
        <s v="Biodiversité"/>
      </sharedItems>
    </cacheField>
    <cacheField name="Sous-thème" numFmtId="0">
      <sharedItems containsBlank="1" count="14">
        <s v="Sobriété "/>
        <s v="Consommations / Efficacité "/>
        <m/>
        <s v="Energies renouvelables "/>
        <s v="Construction "/>
        <s v="Exploitation "/>
        <s v="Fin de vie"/>
        <s v="Emissions de carbone "/>
        <s v="Confort &amp; Bien-être "/>
        <s v="Végétalisation"/>
        <s v="Sobriété"/>
        <s v="Absorption /Stockage " u="1"/>
        <s v="Consommations " u="1"/>
        <s v="Végétalisations" u="1"/>
      </sharedItems>
    </cacheField>
    <cacheField name="Indicateur § PTD " numFmtId="0">
      <sharedItems containsBlank="1" count="30">
        <s v="Orientation / Implantation"/>
        <s v="Clos &amp; Couvert "/>
        <s v="Zonage thermique "/>
        <m/>
        <s v="Performances des équipements "/>
        <s v="Performance énergétique"/>
        <s v="Enr"/>
        <s v="Qualité des produits de construction "/>
        <s v="Matériaux bio et géo sources, locales, réemploi"/>
        <s v="Chantier propre "/>
        <s v="Gestion de l'eau "/>
        <s v="Gestion de l'énergie "/>
        <s v="Evolution du bâtiment "/>
        <s v="Durabilité du bâtiment "/>
        <s v="Emissions de carbone lié à la construction "/>
        <s v="Emissions de carbone lié au consommation énergétique "/>
        <s v="Confort visuel "/>
        <s v="Confort acoustique "/>
        <s v="Confort thermique intérieur"/>
        <s v="Confort thermique extérieur "/>
        <s v="Confort aéraulique "/>
        <s v="Espaces extérieurs"/>
        <s v="Espaces intérieurs "/>
        <s v="Equipe projet "/>
        <s v="Ventilation naturelle"/>
        <s v="Performances des équipements"/>
        <s v="Emissions de carbone liées à la mobilité"/>
        <s v="ICU"/>
        <s v="Matériaux bio-sourcés " u="1"/>
        <s v="Environnement naturel " u="1"/>
      </sharedItems>
    </cacheField>
    <cacheField name="Critères" numFmtId="0">
      <sharedItems containsBlank="1"/>
    </cacheField>
    <cacheField name="Moyen / résultat" numFmtId="0">
      <sharedItems containsBlank="1"/>
    </cacheField>
    <cacheField name="Cibles / Objectifs" numFmtId="0">
      <sharedItems containsBlank="1" containsMixedTypes="1" containsNumber="1" minValue="0.5" maxValue="80" longText="1"/>
    </cacheField>
    <cacheField name="Indicateur de mesure" numFmtId="0">
      <sharedItems containsBlank="1"/>
    </cacheField>
    <cacheField name="Référentiel " numFmtId="0">
      <sharedItems containsBlank="1"/>
    </cacheField>
    <cacheField name="Etape clé" numFmtId="0">
      <sharedItems containsBlank="1"/>
    </cacheField>
    <cacheField name="Concours" numFmtId="0">
      <sharedItems containsBlank="1"/>
    </cacheField>
    <cacheField name="AVP" numFmtId="0">
      <sharedItems containsBlank="1"/>
    </cacheField>
    <cacheField name="Pro "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n v="1"/>
    <x v="0"/>
    <x v="0"/>
    <x v="0"/>
    <x v="0"/>
    <s v="Adaptation au site, orientation du bâtiment, stratégie d'hiver et d'été, volumétrie "/>
    <s v="Résultat"/>
    <s v="- Analyse de site, analyse des masques solaires _x000a__x000a_- Priorisation des orientations principales Nord/Sud. Limiter les façades Est/Ouest _x000a__x000a_- Casquette solaire horizontales sur façade Sud et Brises soleil verticales sur façade est et ouest. "/>
    <m/>
    <s v="AREP_x000a_Eco-Vallée Niveau 2"/>
    <m/>
    <s v="Plan masse du projet / Environnemental "/>
    <s v="Plan masse actualisé "/>
    <s v="Plan masse actualisé "/>
  </r>
  <r>
    <n v="2"/>
    <x v="0"/>
    <x v="0"/>
    <x v="0"/>
    <x v="0"/>
    <s v="Adaptation au site, orientation du bâtiment, stratégie d'hiver et d'été, volumétrie "/>
    <s v="Moyen"/>
    <s v="Pendant la période d'ocuppation : Analyse des tempérartures, intempéries, ensoleillement, vents, sources de nuisances etc... de manière à implanter les usages en fonction  des caractéristiques du site"/>
    <s v="Note d'analyse de site"/>
    <s v="AREP_x000a_"/>
    <m/>
    <s v="Note illustrée justifiiant la la réflexion ayant conduit au plan de masse"/>
    <s v="Plan masse actualisé _x000a_Note justifiant la prise en compte des exigences environnementales du PLU (dans le cadre du PC)"/>
    <s v="Plan masse actualisé "/>
  </r>
  <r>
    <n v="3"/>
    <x v="0"/>
    <x v="0"/>
    <x v="0"/>
    <x v="0"/>
    <s v="Mise en place mini station météo / Recensement des données climatiques du site _x000a_Installation dès la phase de programmation "/>
    <s v="Moyen"/>
    <s v="Acquisition de données climatiques à une échelle très locale lorsque les données des stations existantes ne paraissent pas pertienentes"/>
    <s v="Collecte de données météo"/>
    <s v="AREP"/>
    <m/>
    <s v="Données mises à disposition par la MOA"/>
    <s v="Prise en compte des données météo locales dans les études"/>
    <s v="Prise en compte des données météo locales dans les études"/>
  </r>
  <r>
    <n v="4"/>
    <x v="0"/>
    <x v="0"/>
    <x v="0"/>
    <x v="1"/>
    <s v="Dispositifs en toiture "/>
    <s v="Résultat"/>
    <s v="Végétalisation et /ou Panneaux PV pour une surface ≥ 30% de la Surface de toiture "/>
    <s v="%"/>
    <s v="Loi climat résilience, taux de couverture à 50% "/>
    <m/>
    <s v="Plan masse du projet_x000a_Plan de toiture"/>
    <s v="Plan de toiture + % de surface végétalisée et / ou PV"/>
    <s v="Plan de toiture + % de surface végétalisée et / ou PV"/>
  </r>
  <r>
    <n v="5"/>
    <x v="0"/>
    <x v="0"/>
    <x v="0"/>
    <x v="1"/>
    <s v="Porosité bâtiment voyageur (Surface ouverture façade / Surface façade) "/>
    <s v="Résultat"/>
    <s v="Pour chaque local : &quot;Sauf si les règles d'hygiène ou de sécurité l'interdisent, les baies d'un même local autre qu'à occupation passagère s'ouvrent sur au moins 30 % de leur surface totale._x000a_Cette limite est ramenée à 10 % dans le cas des locaux pour lesquels la différence d'altitude entre le point bas de son ouverture la plus basse et le point haut de son ouverture la plus haute est égale ou supérieure à 4 m.&quot;"/>
    <s v="%"/>
    <s v="Réglementation thermique"/>
    <m/>
    <s v="Plan de façade + plans d'étages courants"/>
    <s v="Plan de façade + plans d'étages courants"/>
    <s v="Plan de façade + plans d'étages courants"/>
  </r>
  <r>
    <n v="6"/>
    <x v="0"/>
    <x v="0"/>
    <x v="0"/>
    <x v="1"/>
    <s v="Caractéristiques Thermiques "/>
    <s v="Résultat"/>
    <s v="- Toitures ≥10_x000a_- Planchers bas ≥ 4_x000a_- Façades opaques ≥ 5_x000a_- Baies : _x000a_- N : 0,4 ; S : 0,3 ; Est : 0,3 ; Ouest : 0,25  "/>
    <s v="R min (K.m²/W)"/>
    <s v="RE2020"/>
    <m/>
    <s v="Présentation des grands principes retenus pour l'enveloppe thermique"/>
    <s v="Tableau d'hypothèse du calcul thermique"/>
    <s v="Tableau d'hypothèse du calcul thermique"/>
  </r>
  <r>
    <n v="7"/>
    <x v="0"/>
    <x v="0"/>
    <x v="0"/>
    <x v="1"/>
    <s v="Indicateur RE2020"/>
    <s v="Résultat"/>
    <s v="Le Bbio se calcul de la mnière suivante : _x000a_ Bbio = 2 x les besoins en chauffage + 2 x les besoins en climatisation + 5 x les besoins correspondant à l'éclairage. Objectif Bbio ≤ Bbiomax - 10%"/>
    <s v="Bbio "/>
    <s v="AREP"/>
    <m/>
    <s v="Dispositions prises pour pour réduire le Bio et première approche quantitative"/>
    <s v="Note de calcul"/>
    <s v="Note de calcul"/>
  </r>
  <r>
    <n v="8"/>
    <x v="0"/>
    <x v="0"/>
    <x v="0"/>
    <x v="2"/>
    <s v="Zonage "/>
    <m/>
    <s v="- Les locaux à statut thermique homogène seront autant que possible regroupés. _x000a_- Les locaux à forte charge interne seront implantés sur les façades peu exposées. _x000a_- L’ensemble devra être reporté sur un plan de zonage thermique colorisé pour chaque niveau (notice environnementale)."/>
    <s v="-"/>
    <s v="AREP"/>
    <m/>
    <m/>
    <m/>
    <m/>
  </r>
  <r>
    <n v="9"/>
    <x v="0"/>
    <x v="0"/>
    <x v="0"/>
    <x v="3"/>
    <s v="Confort d'été"/>
    <s v="Résultat"/>
    <s v="Plusieurs démonstrations possibles pour justifier la capacité du bâtiment à assurer le confort d'été de manière passive : _x000a_- DH pour les espaces soumis à RE 2020 avec un objectif de xxx_x000a_ - Une durée d’inconfort sera tolérée durant les heures d’ouvertures à plus de 28°C sur 140h maximum pour l'ensemble des locaux _x000a_"/>
    <s v="%"/>
    <s v="RE 2020_x000a_OU référentiels d'Eco-conception_x000a_Eco-vallée niveau 3"/>
    <m/>
    <s v="Identification du risque (Etude d'insolation)  et présentation des dispositions prises pour maîtriser le confort d'été. "/>
    <s v="Note de calcul STD"/>
    <s v="Note de calcul STD actualisé"/>
  </r>
  <r>
    <n v="10"/>
    <x v="0"/>
    <x v="0"/>
    <x v="0"/>
    <x v="3"/>
    <s v="Réalisation STD_x000a_La STD devra prendra en compte : _x000a_- Le planning d'occupation des locaux _x000a_- La compositions des parois _x000a_- Les charges internes _x000a_- Le renouvellement d'air  "/>
    <m/>
    <s v="- Réalisation d'un scénario de base et d'un scénario performant avec dépassement des attentes. _x000a__x000a_- Le calcul STD sera réalisé en utilisant les données climatiques du logiciel Météonorm sur la base du scénario A2 de l’IPCC à 2030 et 2050 "/>
    <s v="-"/>
    <s v="BDM Argent - Or _x000a_Eco-Vallée Niveau 2"/>
    <m/>
    <m/>
    <m/>
    <s v="Note de calcul STD actualisé"/>
  </r>
  <r>
    <n v="11"/>
    <x v="0"/>
    <x v="0"/>
    <x v="0"/>
    <x v="1"/>
    <s v="Ensemble Façade / Menuiserie "/>
    <s v="Moyen"/>
    <s v="Pour minimiser les pertes thermiques par infiltration les locaux chauffés devront justifier d'une bonne étanchéité à l'air : _x000a_- mises en place de SAS à l'entrée des locaux donnant sur l'extérieur de plus de XX m²_x000a_- coefficient d'étanchéité à l'air ≤ 1,7 m3/(h. m²)"/>
    <s v="-"/>
    <s v="AREP_x000a_OU référentiels d'Eco-conception"/>
    <m/>
    <s v="Identification des principaueax points d'infiltration : _x000a_- baies_x000a_- gaines d'ascenseurs_x000a_- fourreaux et crosses"/>
    <s v="Dispositions prévues pour traiter les sources d'infiltration"/>
    <s v="Formalisation dans les pièces marchés des exigences relatives au traitemet des inflitrations"/>
  </r>
  <r>
    <n v="12"/>
    <x v="0"/>
    <x v="0"/>
    <x v="0"/>
    <x v="3"/>
    <s v="Confort d'été"/>
    <s v="Moyen"/>
    <s v="Pour les locaux non climatisés, modélisation du confort thermique d'été et analyse des resultats en utilisant le diagramme de GIVONI faisant apparaître les plages de confort en fonction de la température, l'hygrométrie et la vitesse d'air_x000a_Tolérance"/>
    <s v="-"/>
    <s v="Référentiels d'éco-conception"/>
    <m/>
    <s v="Identification des espaces exposés à l'inonfort d'été. Présentation des dispositions prévues pour assurer ce confort"/>
    <s v="STD et analyse avec le diagramme de GIVONI"/>
    <m/>
  </r>
  <r>
    <n v="13"/>
    <x v="0"/>
    <x v="0"/>
    <x v="0"/>
    <x v="3"/>
    <s v="Renouvellement de confort thermique estival "/>
    <m/>
    <s v="5 Vol/h "/>
    <s v="-"/>
    <s v="AREP"/>
    <m/>
    <m/>
    <m/>
    <m/>
  </r>
  <r>
    <n v="14"/>
    <x v="0"/>
    <x v="0"/>
    <x v="0"/>
    <x v="3"/>
    <s v="Confort d'été"/>
    <s v="Moyens"/>
    <s v="Une étude aéraulique devra être réalisée par le concepteur afin de vérifier les vitesses d’airs et champs de pressions dans les locaux ventilés naturellement. "/>
    <s v="-"/>
    <s v="AREP"/>
    <m/>
    <s v="Analyse des vents dominants et des dispositifs prévus pour utiliser le rafriachissement du vent l'été et s'en protéger l'hiver"/>
    <s v="Rapport d'étude  CFD"/>
    <m/>
  </r>
  <r>
    <n v="15"/>
    <x v="0"/>
    <x v="0"/>
    <x v="1"/>
    <x v="4"/>
    <s v="Généralités "/>
    <m/>
    <s v="L’ensemble des systèmes techniques (CVC, éclairage, CFO/CFA,…) devront être doublé afin d’assurer une continuité de service même en cas de panne ou d’interruption. "/>
    <s v="Doublage des systèmes "/>
    <s v="AREP"/>
    <m/>
    <m/>
    <m/>
    <s v="Mémoire technique actualisé "/>
  </r>
  <r>
    <n v="16"/>
    <x v="0"/>
    <x v="0"/>
    <x v="2"/>
    <x v="3"/>
    <m/>
    <m/>
    <s v="- ECO-Vallée niveau excellent pour l'ensemble du projet _x000a__x000a_- RE2020 pour les espaces de bureaux _x000a__x000a_ - Niveau E3C1 pour bâtiment voyageurs_x000a__x000a_ -Decret tertiaire pour espaces de commerces  (transmition chaque année des données de consommations dans OPERAT, la plateforme de l'ADEME et atteindre des objectifs de réduction de ces consommations d’ici 2030, 2040 et 2050. La consommation de référence prise sera la consommation de la première année d'exploitation du bâtiment)"/>
    <s v="Référentiel à intégrer "/>
    <s v="ECO-Vallée niveau 3_x000a_RE2020_x000a_Décret tertiaire _x000a_E+C-"/>
    <m/>
    <m/>
    <m/>
    <s v="Note de calcul des consommations actualisé"/>
  </r>
  <r>
    <n v="17"/>
    <x v="0"/>
    <x v="0"/>
    <x v="1"/>
    <x v="5"/>
    <s v="Consommation d'énergie"/>
    <s v="Résultat"/>
    <s v="Locaux soumis à la RE 2020_x000a_- Calcul de l'indicateur Cep RE2020 pour l'ensemble des locaux"/>
    <s v="Cep"/>
    <s v="RE2020"/>
    <m/>
    <s v="Description des dispositions prises pour réduire les consommations d'énergie"/>
    <s v="Note de calcul des consommations "/>
    <s v="Note de calcul des consommations actualisé"/>
  </r>
  <r>
    <n v="18"/>
    <x v="0"/>
    <x v="0"/>
    <x v="1"/>
    <x v="5"/>
    <s v="Consommation d'énergie"/>
    <s v="Résultat"/>
    <s v="Locaux NON soumis à la RE 2020_x000a_- Définition  d'objectifs par usage"/>
    <s v="Cep"/>
    <s v="AREP"/>
    <m/>
    <s v="Description des dispositions prises pour réduire les consommations d'énergie"/>
    <s v="Note de calcul des consommations "/>
    <s v="Note de calcul des consommations actualisé"/>
  </r>
  <r>
    <n v="19"/>
    <x v="0"/>
    <x v="0"/>
    <x v="1"/>
    <x v="5"/>
    <s v="Comptages"/>
    <s v="Résultat"/>
    <s v="Des compteurs énergie avec écran d’affichage et faisant apparaitre le sous-détail/ usage (Chauffage, refroidisse-_x000a_ment, production d’eau chaude sanitaire, éclairage, réseau de prises de courant, centrales de ventilation, …)"/>
    <s v="Compteurs à mettre en place "/>
    <s v="RE 2020 + Loi BACS"/>
    <m/>
    <m/>
    <s v="Synoptique de comptage"/>
    <s v="Notice fonctionnelle du suivi des performances énergétiques"/>
  </r>
  <r>
    <n v="20"/>
    <x v="0"/>
    <x v="0"/>
    <x v="1"/>
    <x v="5"/>
    <s v="Ventilation / Climatisation "/>
    <m/>
    <s v="- Rendement sur récupération de chaleur  &gt;80%_x000a__x000a_- Consommation ventilateurs &lt; 0,7 W/(m3/h)_x000a__x000a_- Conso VMC &lt; 0,2 Wh/m3_x000a__x000a_- Etanchéité des réseaux min classe B _x000a__x000a_- Débit gérés par GTB et sonde CO2"/>
    <s v="Ventilation "/>
    <s v="AREP"/>
    <m/>
    <s v="Plan de zonage des locaux ventilés mécaniquement_x000a_Choix argumenté du type de ventilation_x000a_Principe de gestion de la ventilation_x000a_Choix argumenté du type de climatisation_x000a_Principe de gestion de la climatisation"/>
    <s v="Note de calcul et note descriptive"/>
    <s v="Plans d’implantation_x000a_Choix arrêté des systèmes _x000a_"/>
  </r>
  <r>
    <n v="21"/>
    <x v="0"/>
    <x v="0"/>
    <x v="1"/>
    <x v="3"/>
    <m/>
    <m/>
    <s v="&gt;EER de référence_x000a_Type d'émetteur_x000a__x000a_- Classe A++_x000a__x000a_- Une étude devra être menée par la MOE afin d’étudier le potentiel calorifique des eaux grises pour l’alimentation des PAC_x000a__x000a_'- Positionnement des climatiseurs à l'ombre, éloigné des locaux ventilés naturellement _x000a__x000a_- Consignes de T° minimum = 26°C "/>
    <s v="Climatisation "/>
    <s v="AREP_x000a_Loi européenne"/>
    <m/>
    <m/>
    <m/>
    <m/>
  </r>
  <r>
    <n v="22"/>
    <x v="0"/>
    <x v="0"/>
    <x v="1"/>
    <x v="3"/>
    <m/>
    <m/>
    <s v="- Le dimensionnement des installations de climatisation et de ventilation devra obligatoirement être réalisé à partir de simulations thermiques dynamiques avec le fichier météo du site (données climatiques du logiciel Météonorm sur la base du scénario A2 de l’IPCC à 2030 et 2050 et données climatiques de la station météo de Nice aéroport de l’année précèdent la construction)"/>
    <s v="Dimensionnement "/>
    <s v="AREP"/>
    <m/>
    <m/>
    <m/>
    <m/>
  </r>
  <r>
    <n v="23"/>
    <x v="0"/>
    <x v="0"/>
    <x v="1"/>
    <x v="3"/>
    <m/>
    <s v="Moyens"/>
    <s v="- Pour pallier une insuffisante de ventilation naturelle, des brasseurs peuvent être installés (1 tous les 10m² dans locaux de petits volumes) avec une vitesse d’air de 1 m/s, permettant de faire entre 40 % et 80 % d’économies sur la facture d’électricité de climatisation."/>
    <s v="Brasseurs d'airs "/>
    <s v="AREP_x000a_Eco-Vallée Niveau 2"/>
    <m/>
    <m/>
    <m/>
    <m/>
  </r>
  <r>
    <n v="24"/>
    <x v="0"/>
    <x v="0"/>
    <x v="1"/>
    <x v="3"/>
    <s v="Eclairage "/>
    <s v="Moyens"/>
    <s v="- 100% Type LED _x000a__x000a_- Puissance max = 6W/m² / 15W/m² pour locaux grande hauteur _x000a__x000a_- Rendement &gt; 0,7_x000a__x000a_- Classe A++_x000a__x000a_- Gestion sur GTB"/>
    <s v="-"/>
    <s v="AREP_x000a_Eco-Vallée Niveau 2"/>
    <m/>
    <m/>
    <s v="Mémoire technique actualisé "/>
    <s v="Mémoire technique actualisé "/>
  </r>
  <r>
    <n v="25"/>
    <x v="0"/>
    <x v="0"/>
    <x v="2"/>
    <x v="3"/>
    <s v="GTB/GTC"/>
    <m/>
    <s v="- Mise en place pour gestion des équipements énergétiques, gestion du confort, comptage des consommations, gestion des alarmes _x000a__x000a_- Classe B à minima "/>
    <s v="-"/>
    <s v="AREP _x000a_Eco-Vallée Niveau 2"/>
    <m/>
    <m/>
    <m/>
    <s v="Analyse fonctionnelle de la GTB finalisée"/>
  </r>
  <r>
    <n v="26"/>
    <x v="0"/>
    <x v="0"/>
    <x v="2"/>
    <x v="3"/>
    <s v="Plomberie / Sanitaire "/>
    <s v="Moyens"/>
    <s v="Si les besoins ECS &gt; xx_x000a_'- Réseau ECS et canalisation isolée / Production au plus près des points de puisages _x000a__x000a_- Robinetterie équipée de mousseurs et réducteurs de débits _x000a__x000a_- Pression limité à 3bars au point de puisage _x000a__x000a_- Robinetteries disposant de mousseurs et réducteurs de débits _x000a__x000a_- Les sanitaires WC seront équipés d’un double réservoir (3 / 6 L)."/>
    <s v="-"/>
    <s v="AREP"/>
    <m/>
    <m/>
    <s v="Mémoire technique actualisé "/>
    <s v="Mémoire technique actualisé "/>
  </r>
  <r>
    <n v="27"/>
    <x v="0"/>
    <x v="0"/>
    <x v="2"/>
    <x v="3"/>
    <s v="Ascenseurs "/>
    <s v="Moyens"/>
    <s v="L’ascenseur sera de type mécanique, non hydraulique et équipé de moteur à vitesse variable_x000a_+ recupération d'énergie _x000a_+ étachéité à l'air de la gaine si elle est placée dans un bâtiment chauffé"/>
    <s v="-"/>
    <s v="AREP"/>
    <m/>
    <m/>
    <s v="Mémoire technique actualisé "/>
    <s v="Mémoire technique actualisé "/>
  </r>
  <r>
    <n v="28"/>
    <x v="0"/>
    <x v="0"/>
    <x v="3"/>
    <x v="6"/>
    <s v="Part d'énergie renouvelable (en bilan d'énergie finale)"/>
    <s v="Résultat"/>
    <s v="A définir à partir d'une faisabilité"/>
    <s v="%"/>
    <s v="ECO-Vallée Niveau 3"/>
    <m/>
    <s v="Etude de faisabilité"/>
    <s v="Note de calcul et note descriptive"/>
    <s v="Choix arrêté de la production électrique"/>
  </r>
  <r>
    <n v="29"/>
    <x v="0"/>
    <x v="0"/>
    <x v="3"/>
    <x v="3"/>
    <s v="Installation photovoltaïque "/>
    <m/>
    <s v="- Préconisation : environ 35 % de la superficie de toiture. _x000a__x000a_- Potentiel du projet en surface accessible à proposer par le concepteur. _x000a__x000a_- Végétalisation + Panneaux PV = 30% de la toiture minimum_x000a__x000a_- 50% de la couverture des quais "/>
    <s v="%"/>
    <s v="AREP / à valider par la MOE_x000a_Loi climat Energie "/>
    <m/>
    <m/>
    <m/>
    <s v="Choix arrêté de la production photovoltaïque "/>
  </r>
  <r>
    <n v="30"/>
    <x v="0"/>
    <x v="0"/>
    <x v="3"/>
    <x v="3"/>
    <s v="Indicateur RE2020"/>
    <m/>
    <s v="- Calcul de l'indicateur Cep nr RE2020 pour l'ensemble des locaux"/>
    <s v="Cep nr"/>
    <s v="RE2020"/>
    <m/>
    <m/>
    <s v="Note de calcul des consommations "/>
    <s v="Note de calcul des consommations actualisé"/>
  </r>
  <r>
    <n v="31"/>
    <x v="0"/>
    <x v="0"/>
    <x v="3"/>
    <x v="3"/>
    <s v="Puissance Panneau photovoltaïque installée"/>
    <m/>
    <s v="Proposition MOE en fonction des choix sur les panneaux solaires."/>
    <s v="kWc"/>
    <m/>
    <m/>
    <m/>
    <m/>
    <s v="Choix arrêté de la production photovoltaïque "/>
  </r>
  <r>
    <n v="32"/>
    <x v="0"/>
    <x v="0"/>
    <x v="3"/>
    <x v="3"/>
    <s v="Installation de panneau solaire ECS"/>
    <s v="Résultat"/>
    <s v="A définir à partir due faisabilité"/>
    <s v="%"/>
    <s v="AREP / à valider par MOE"/>
    <m/>
    <s v="Etude de faisabilité"/>
    <s v="Note de calcul et note descriptive"/>
    <s v="Choix arrêté de la production d’ECS"/>
  </r>
  <r>
    <n v="33"/>
    <x v="0"/>
    <x v="0"/>
    <x v="3"/>
    <x v="3"/>
    <s v="Généralités "/>
    <m/>
    <s v="Le concepteur fournira une analyse de site et une étude de faisabilité des approvisionnements en énergie sur le site permettant de choisir le système adéquat et justifiera ses choix techniques, notamment en coût global. La simplicité, les coûts d’installation et les coûts de maintenance seront des points importants sur le choix des énergies renouvelables. "/>
    <s v="-"/>
    <s v="AREP"/>
    <m/>
    <s v="Etude de faisabilité"/>
    <s v="Note de calcul et note descriptive"/>
    <s v="Choix arrêté de la production d’ECS"/>
  </r>
  <r>
    <n v="34"/>
    <x v="0"/>
    <x v="1"/>
    <x v="4"/>
    <x v="7"/>
    <s v="Tous les matériaux "/>
    <m/>
    <s v="- Limitation des composés organiques volatiles des matériaux _x000a__x000a_- Matériaux possédant la marque NF-Environnement ou équivalent _x000a__x000a_- Matériaux de qualité &quot;Marine&quot; _x000a__x000a_- Matériaux résistant aux attaques xylophages "/>
    <s v="-"/>
    <s v="AREP"/>
    <m/>
    <s v="-"/>
    <s v="-"/>
    <s v="Descriptif dans le spièces marché"/>
  </r>
  <r>
    <n v="35"/>
    <x v="0"/>
    <x v="1"/>
    <x v="4"/>
    <x v="7"/>
    <s v="Bois "/>
    <m/>
    <s v="- Certification FSC ou PEFC exigé _x000a__x000a_- Produits biocides certifié par le CSTB _x000a__x000a_- Panneaux bois de classe E1 minimum"/>
    <s v="-"/>
    <s v="AREP_x000a_Eco-Vallée Niveau 3"/>
    <m/>
    <s v="-"/>
    <s v="-"/>
    <s v="Descriptif dans le spièces marché"/>
  </r>
  <r>
    <n v="36"/>
    <x v="0"/>
    <x v="1"/>
    <x v="4"/>
    <x v="7"/>
    <s v="Colle "/>
    <m/>
    <s v="- Label EMICODE &quot;EC1 plus&quot; _x000a__x000a_- Classement A+ demandé (&lt; 1 000 ug/m3 de COVT)"/>
    <s v="-"/>
    <s v="AREP"/>
    <m/>
    <s v="-"/>
    <s v="-"/>
    <s v="Descriptif dans le spièces marché"/>
  </r>
  <r>
    <n v="37"/>
    <x v="0"/>
    <x v="1"/>
    <x v="4"/>
    <x v="7"/>
    <s v="Isolant "/>
    <m/>
    <s v="Energie grise &lt; 300 kWh/m3 "/>
    <s v="-"/>
    <s v="AREP_x000a_Eco-Vallée Niveau 2"/>
    <m/>
    <s v="-"/>
    <s v="-"/>
    <s v="Descriptif dans le spièces marché"/>
  </r>
  <r>
    <n v="38"/>
    <x v="0"/>
    <x v="1"/>
    <x v="4"/>
    <x v="7"/>
    <s v="Revêtement sol, mur, et peinture "/>
    <m/>
    <s v="- Peinture aqueuse dans la limite du possible _x000a__x000a_- Classement A+ demandé_x000a__x000a_- Respect du classement UPEC du CSTB_x000a_"/>
    <s v="-"/>
    <s v="AREP_x000a_Eco-Vallée Niveau 2"/>
    <m/>
    <s v="-"/>
    <s v="-"/>
    <s v="Descriptif dans le spièces marché"/>
  </r>
  <r>
    <n v="39"/>
    <x v="0"/>
    <x v="1"/>
    <x v="4"/>
    <x v="7"/>
    <s v="Métaux "/>
    <m/>
    <s v="- Protection obligatoire contre la corrosion_x000a__x000a_- Respect du fascicule 56 du CCTG travaux de la loi MOP "/>
    <s v="-"/>
    <s v="AREP"/>
    <m/>
    <s v="-"/>
    <s v="-"/>
    <s v="Descriptif dans le spièces marché"/>
  </r>
  <r>
    <n v="40"/>
    <x v="0"/>
    <x v="1"/>
    <x v="4"/>
    <x v="7"/>
    <s v="Volume bâtis "/>
    <m/>
    <s v="Optimisation des surfaçes construites et des volumes bâtis "/>
    <s v="-"/>
    <s v="AREP"/>
    <m/>
    <m/>
    <m/>
    <s v="Mémoire technique actualisé "/>
  </r>
  <r>
    <n v="41"/>
    <x v="0"/>
    <x v="1"/>
    <x v="4"/>
    <x v="7"/>
    <s v="Filière sèche "/>
    <m/>
    <s v="Les techniques constructives préfabriqués et les techniques de construction sèche seront favorisés."/>
    <s v="à favoriser"/>
    <s v="AREP"/>
    <m/>
    <m/>
    <m/>
    <s v="Mémoire technique actualisé "/>
  </r>
  <r>
    <n v="42"/>
    <x v="0"/>
    <x v="1"/>
    <x v="4"/>
    <x v="7"/>
    <s v="ACV"/>
    <m/>
    <s v="- L’empreinte carbone de l'ensemble des espaces du PEM sera évaluée sur l’ensemble de son cycle de vie sur la base d’une étude d’analyse de cycle de vie (ACV) dynamique sur une durée de 50 ans. _x000a__x000a_- L'emprunte carbonne sera réalisée sur l'ensemble des produits de construction du bâtiemnt "/>
    <s v="-"/>
    <s v="AREP_x000a_Eco-Vallée Niveau 3"/>
    <m/>
    <m/>
    <m/>
    <s v="Note de calcul ACV actualisé"/>
  </r>
  <r>
    <n v="43"/>
    <x v="0"/>
    <x v="1"/>
    <x v="4"/>
    <x v="8"/>
    <s v="Quantité de matériaux bio et géo sources"/>
    <m/>
    <s v="- Utilisation de matériaux issus des filières biosourcé, géo source  (36 kg/m² SDP ) dont 12 kg de bois (éco-vallée) équivalent au niveau 2 du label biosourcés _x000a__x000a_- Utilisation de 50% de matériaux biosourcés pour le mobilier urbain  "/>
    <s v="Kg/m²"/>
    <s v="Label biosourcés Niveau 2 / Eco-Vallée Niveau 3_x000a_Eco-Vallée Niveau 3_x000a_Eco-Vallée Niveau 2"/>
    <m/>
    <s v="Note descriptive"/>
    <s v="Estimation du volume et/ou poids de matériaux biosourcés prévu"/>
    <s v="Note de calcul du volume et/ou poids de matériaux biosourcés prévu"/>
  </r>
  <r>
    <n v="44"/>
    <x v="0"/>
    <x v="1"/>
    <x v="4"/>
    <x v="8"/>
    <s v="Filières locales "/>
    <m/>
    <s v="Bois, Chanvre, Paille, …"/>
    <s v=" à soutenir "/>
    <s v="AREP_x000a_Eco-Vallée Niveau 1"/>
    <m/>
    <m/>
    <m/>
    <s v="Mise à jour des descriptifs"/>
  </r>
  <r>
    <n v="45"/>
    <x v="0"/>
    <x v="1"/>
    <x v="4"/>
    <x v="8"/>
    <s v="Quantité de matériaux issu de réemploi dans le projet"/>
    <m/>
    <s v="- Utiliser au moins 2 matériaux issus des filières de réemploi, par périmètre de projet (Passerelle, Bâtiment voyageurs, espaces extérieurs) avec 5kg/m² de SDP de matériaux de réemploi_x000a__x000a_- Réemploi d'à minima 20% des terres excavées "/>
    <s v="% et Kg/m²"/>
    <s v="AREP_x000a_Eco-Vallée Niveau 2_x000a_Eco-Vallée Niveau 2"/>
    <m/>
    <s v="Note descriptive"/>
    <s v="Estimation du volume et/ou poids de matériaux de réemploi prévu"/>
    <s v="Note de calcul du volume et/ou poids de matériaux de réemploi prévu"/>
  </r>
  <r>
    <n v="46"/>
    <x v="0"/>
    <x v="1"/>
    <x v="4"/>
    <x v="3"/>
    <s v="Remblais "/>
    <m/>
    <s v="Utiliser un maximum de terre de remblais d’origine locale (Plaine du Var) "/>
    <s v="-"/>
    <s v="Eco-Vallée Niveau 1"/>
    <m/>
    <m/>
    <m/>
    <s v="Note de calcul du volume et/ou poids de matériaux de réemploi prévu"/>
  </r>
  <r>
    <n v="47"/>
    <x v="0"/>
    <x v="1"/>
    <x v="4"/>
    <x v="9"/>
    <s v="Identification des déchets de chantier "/>
    <m/>
    <s v="- Préciser les typologies de déchets. _x000a__x000a_- Gestion appuyée sur la connaissance de filières locales de traitement. _x000a__x000a_- Respect de la charte chantier propre de la plaine du var "/>
    <m/>
    <s v="AREP_x000a_Eco-Vallée Niveau 1"/>
    <m/>
    <m/>
    <m/>
    <s v="Suivi des quantités de déchets produites tout au long du chantier_x000a_Prévoir des Bordereaux de Suivi des Déchets (BSD)"/>
  </r>
  <r>
    <n v="48"/>
    <x v="0"/>
    <x v="1"/>
    <x v="4"/>
    <x v="3"/>
    <s v="Tri des déchets  "/>
    <m/>
    <s v="Tri des déchets sur 5 flux "/>
    <s v="nbr de flux "/>
    <s v="ECO-Vallée Niveau 3"/>
    <m/>
    <m/>
    <m/>
    <m/>
  </r>
  <r>
    <n v="49"/>
    <x v="0"/>
    <x v="1"/>
    <x v="4"/>
    <x v="3"/>
    <s v="Taux de valorisation des déchets de chantier "/>
    <m/>
    <s v="&gt; 80% de valorisation au total "/>
    <s v="%"/>
    <s v="Loi de transition énergétique_x000a_Eco-Vallée niveau 3"/>
    <m/>
    <m/>
    <m/>
    <m/>
  </r>
  <r>
    <n v="50"/>
    <x v="0"/>
    <x v="1"/>
    <x v="4"/>
    <x v="3"/>
    <s v="Gestion des déchets "/>
    <m/>
    <s v="100% des bordereaux de suivi de déchets "/>
    <s v="%"/>
    <s v="Loi de transition énergétique"/>
    <m/>
    <m/>
    <m/>
    <m/>
  </r>
  <r>
    <n v="51"/>
    <x v="0"/>
    <x v="1"/>
    <x v="5"/>
    <x v="10"/>
    <s v="Estimation consommation d'eau tous usages"/>
    <m/>
    <s v="A définir par une faisa"/>
    <s v="m3 / m² / an "/>
    <m/>
    <m/>
    <m/>
    <m/>
    <s v="Note de calcul actualisé"/>
  </r>
  <r>
    <n v="52"/>
    <x v="0"/>
    <x v="1"/>
    <x v="5"/>
    <x v="3"/>
    <s v="Réduction de la consommation d'eau potable"/>
    <m/>
    <s v="Cf : Objectifs énergie, performances des équipements_x000a_Limiter la consommation d'eau potable de 40%  "/>
    <s v="à optimiser "/>
    <s v="AREP_x000a_Eco-Vallée Niveau 3"/>
    <m/>
    <s v="Mémoire technique "/>
    <s v="Mémoire technique actualisé "/>
    <s v="Mémoire technique actualisé "/>
  </r>
  <r>
    <n v="53"/>
    <x v="0"/>
    <x v="1"/>
    <x v="5"/>
    <x v="3"/>
    <s v="Part d'eau consommée provenant de la réutilisation des EP et EG"/>
    <m/>
    <s v="- Couverture de l’ensemble des besoins d’eau pour l’arrosage des espaces végétalisés : proposition d'un système de récupération par les MOE_x000a__x000a_- Couverture d'au moins 30% des besoins d’eau pour l'usage bâtimentaire (entretien, sanitaires) "/>
    <s v="%"/>
    <s v="AREP_x000a_Eco-Vallée Niveau 3"/>
    <m/>
    <s v="Mémoire technique "/>
    <s v="Mémoire technique actualisé "/>
    <s v="Mémoire technique actualisé "/>
  </r>
  <r>
    <n v="54"/>
    <x v="0"/>
    <x v="1"/>
    <x v="5"/>
    <x v="11"/>
    <s v="Maintenance "/>
    <m/>
    <s v="A la réception, le concepteur devra fournir un dossier d’intervention qui spécifiera le détail des maintenances à effectuer, leur fréquence ainsi que le personnel qualifié pour ces entretiens. "/>
    <s v="-"/>
    <m/>
    <m/>
    <m/>
    <s v="Note de calcul"/>
    <s v="Note de calcul actualisé"/>
  </r>
  <r>
    <n v="55"/>
    <x v="0"/>
    <x v="1"/>
    <x v="5"/>
    <x v="3"/>
    <s v="Coût global  "/>
    <m/>
    <s v="- Calcul du coût global de chaque équipement technique arrêté sera réalisée dès la phase Avant-Projet (AVP) pour les postes consommations ECS, CVC, éclairage, etc.  Il est demandé au concepteur la réalisation de plusieurs variantes, scénarios du calcul coût global. Cette approche sera affinée tout au long des études et l’arbitrage et la validation des variantes sera réalisées à la validation de l’APD. "/>
    <s v="-"/>
    <m/>
    <m/>
    <m/>
    <s v="Note de calcul"/>
    <s v="Note de calcul actualisé"/>
  </r>
  <r>
    <n v="56"/>
    <x v="0"/>
    <x v="1"/>
    <x v="5"/>
    <x v="3"/>
    <m/>
    <m/>
    <s v="- Bilan prévisionnel des coûts (investissement, maintenance, petit entretien, gros travaux et renouvellement sur la durée d’amortissement du composant) sera calculé par grand poste sur une durée de 30 ans (calcul demandé à 5, 10, 15, 20, 25, 30 ans)."/>
    <s v="Sur 30 ans "/>
    <m/>
    <m/>
    <m/>
    <s v="Note de calcul"/>
    <s v="Note de calcul actualisé"/>
  </r>
  <r>
    <n v="57"/>
    <x v="0"/>
    <x v="1"/>
    <x v="5"/>
    <x v="3"/>
    <s v="Coût carbone "/>
    <m/>
    <s v="- L’analyse du coût global est à coupler avec une estimation du coût complet carbone intégrant le carbone investi et le carbone émis en exploitation"/>
    <s v="Sur 30 ans "/>
    <m/>
    <m/>
    <m/>
    <s v="Note de calcul"/>
    <s v="Note de calcul actualisé"/>
  </r>
  <r>
    <n v="58"/>
    <x v="0"/>
    <x v="1"/>
    <x v="6"/>
    <x v="12"/>
    <s v="Adaptation et évolution d'usage"/>
    <m/>
    <s v="Si oui, définir zones d'adaptation fréquente et occasionnelle_x000a_préconisations ciblées sur certains types de locaux"/>
    <s v="A définir "/>
    <s v="AREP_x000a_Eco-Vallée Niveau 2"/>
    <m/>
    <m/>
    <s v="Mémoire technique actualisé "/>
    <s v="Mémoire technique actualisé "/>
  </r>
  <r>
    <n v="59"/>
    <x v="0"/>
    <x v="1"/>
    <x v="2"/>
    <x v="3"/>
    <s v="Extensibilité "/>
    <m/>
    <s v="Si oui, définir zones d'adaptation fréquente et occasionnelle_x000a_préconisations ciblées sur certains types de locaux"/>
    <s v="A définir "/>
    <s v="AREP_x000a_Eco-Vallée Niveau 2"/>
    <m/>
    <m/>
    <s v="Mémoire technique actualisé "/>
    <s v="Mémoire technique actualisé "/>
  </r>
  <r>
    <n v="60"/>
    <x v="0"/>
    <x v="1"/>
    <x v="2"/>
    <x v="13"/>
    <s v="Durée de vie "/>
    <m/>
    <s v="- La durée de vie de l’équipement sera supérieure à 50 ans ;_x000a_hors d’eau devant être conçu pour une durée de vie au moins égale à 25 ans _x000a__x000a_- Les protections solaires devront être intégrées, autant que possible, au système constructif pour assurer une pérennité supérieure à 25 ans _x000a__x000a_- Les équipements techniques de production énergétique  devront être fiables et d’une durée de vie de 20 ans minimum avec un entretien et une maintenance régulière."/>
    <s v="-"/>
    <s v="norme NF ISO 15686"/>
    <m/>
    <m/>
    <s v="Mémoire technique actualisé "/>
    <s v="Mémoire technique actualisé "/>
  </r>
  <r>
    <n v="61"/>
    <x v="0"/>
    <x v="2"/>
    <x v="7"/>
    <x v="14"/>
    <s v="Architecture &amp; Bâtiment "/>
    <m/>
    <s v="Cf !§ Construction / Qualitées des produits de constructions  "/>
    <s v="-"/>
    <s v="-"/>
    <m/>
    <m/>
    <m/>
    <m/>
  </r>
  <r>
    <n v="62"/>
    <x v="0"/>
    <x v="2"/>
    <x v="7"/>
    <x v="14"/>
    <s v="Emissions de carbone totales "/>
    <m/>
    <s v="A définir avec une Faisa"/>
    <s v="kgCO2 eq/M²sdp/50 ans"/>
    <s v="AREP _x000a_RE2020"/>
    <m/>
    <s v="Note descriptive"/>
    <s v="Descriptif détaillé de l’impact carbone des matériaux"/>
    <s v="Mise à jour des descriptifs"/>
  </r>
  <r>
    <n v="63"/>
    <x v="0"/>
    <x v="2"/>
    <x v="7"/>
    <x v="14"/>
    <s v="Indicateurs RE2020"/>
    <m/>
    <s v="- Calcul de l'indicateur IC construction pour l'ensemble des matériaux de construction"/>
    <s v="IC construction "/>
    <s v="AREP _x000a_RE2020"/>
    <m/>
    <m/>
    <m/>
    <s v="Mise à jour des descriptifs"/>
  </r>
  <r>
    <n v="64"/>
    <x v="0"/>
    <x v="2"/>
    <x v="7"/>
    <x v="14"/>
    <s v="Utilisation de béton bas carbone "/>
    <m/>
    <s v="selon projet MOE "/>
    <s v="%"/>
    <s v="AREP"/>
    <m/>
    <m/>
    <m/>
    <s v="Note de calcul du volume et/ou poids de béton bas carbone prévu"/>
  </r>
  <r>
    <n v="65"/>
    <x v="0"/>
    <x v="2"/>
    <x v="7"/>
    <x v="14"/>
    <s v="Calcul ACV"/>
    <m/>
    <s v="Cf !§ Construction / Qualitées des produits de constructions  "/>
    <s v="A définir "/>
    <m/>
    <m/>
    <m/>
    <m/>
    <s v="Note de calcul ACV actualisé"/>
  </r>
  <r>
    <n v="66"/>
    <x v="0"/>
    <x v="2"/>
    <x v="7"/>
    <x v="15"/>
    <s v="Emissions de carbone des consommations d'énergie pendant la phase d'utilisation "/>
    <m/>
    <s v="- Indicateurs RE2020 IC Energie pôur espace bureau_x000a__x000a_- Niveau C1 pour bâtiment voyageurs _x000a__x000a_- Neutralité carbone avant 2030 pour les consommations énergétiques (systèmes techniques décarbonés)_x000a__x000a_- Cf objectifs énergies "/>
    <s v="kgCO2 eq/M²sdp/an"/>
    <s v="RE2020_x000a_E+C-_x000a_SNCF"/>
    <m/>
    <s v="Note descriptive"/>
    <s v="Descriptif détaillé de l’impact carbone des consommations énergétiques "/>
    <s v="Mise à jour des descriptifs"/>
  </r>
  <r>
    <n v="67"/>
    <x v="0"/>
    <x v="2"/>
    <x v="7"/>
    <x v="15"/>
    <s v="Indicateurs RE2020"/>
    <m/>
    <s v="- Calcul de l'indicateur IC énergie pour l'ensemble des consommations des différents espaces "/>
    <s v="IC énergie "/>
    <s v="AREP _x000a_RE2020"/>
    <m/>
    <s v="Note descriptive"/>
    <s v="Descriptif détaillé de l’impact carbone des matériaux"/>
    <s v="Mise à jour des descriptifs"/>
  </r>
  <r>
    <n v="68"/>
    <x v="0"/>
    <x v="2"/>
    <x v="7"/>
    <x v="15"/>
    <s v="Limitation des rejets de carbone "/>
    <m/>
    <s v="&lt; 5 kgCO2 eq/M²sdp/an"/>
    <s v="kgCO2 eq/M²sdp/an"/>
    <s v="ECO-Vallée Niveau 3"/>
    <m/>
    <s v="Note descriptive"/>
    <s v="Descriptif détaillé de l’impact carbone des consommations énergétiques "/>
    <s v="Mise à jour des descriptifs"/>
  </r>
  <r>
    <n v="69"/>
    <x v="0"/>
    <x v="2"/>
    <x v="7"/>
    <x v="3"/>
    <s v="Objectifs SNCF "/>
    <m/>
    <s v="0% en 2035"/>
    <s v="Utilisation d'énergies fossiles "/>
    <s v="SNCF"/>
    <m/>
    <s v="Note descriptive des équipements (mémoire technique)"/>
    <s v="Note de calcul des consommations "/>
    <s v="Note de calcul des consommations actualisé"/>
  </r>
  <r>
    <n v="70"/>
    <x v="0"/>
    <x v="3"/>
    <x v="8"/>
    <x v="16"/>
    <s v="Eclairage naturel"/>
    <m/>
    <s v="- Impératif pour les locaux à occupation prolongée _x000a__x000a_- Imlpératif dans les circulations intérieures_x000a__x000a_- Eclairage uniforme à rechercher _x000a__x000a_- Eblouissement à éviter "/>
    <s v="Oui"/>
    <s v="AREP"/>
    <m/>
    <s v="Plans de niveaux"/>
    <s v="Mémoire technique actualisé "/>
    <s v="Mémoire technique actualisé "/>
  </r>
  <r>
    <n v="71"/>
    <x v="0"/>
    <x v="3"/>
    <x v="8"/>
    <x v="16"/>
    <s v="Coefficient de réflexion des parois"/>
    <m/>
    <s v="Murs : 0,4&lt;p&lt;0,7_x000a_Sols : 0,2&lt;p&lt;0,6_x000a_Plafonds : p&gt;0,7"/>
    <s v="Coeff."/>
    <s v="AREP"/>
    <m/>
    <m/>
    <m/>
    <s v="Mémoire technique actualisé "/>
  </r>
  <r>
    <n v="72"/>
    <x v="0"/>
    <x v="3"/>
    <x v="8"/>
    <x v="16"/>
    <s v="Autonomie en lumière du jour "/>
    <m/>
    <s v="- Autonomie dynamique comprise entre 60 &amp; 80% sur plus de 60% de la surface des pièces _x000a__x000a_- Assurer 300 lux minimum 80% du temps dans les locaux à occupation prolongé_x000a__x000a_- L’autonomie lumineuse sera simulée via une étude spécifique dans les locaux types représentatifs de chaque typologie d’espace. Le concepteur devra réaliser une étude FLJ sur la base des performances demandées ci-dessus"/>
    <s v="Oui"/>
    <s v="ECO-Vallée Niveau 3"/>
    <m/>
    <s v="Note descriptive des hypothèses"/>
    <s v="Réalisation de la simulation"/>
    <s v="Mise à jour de la simulation"/>
  </r>
  <r>
    <n v="73"/>
    <x v="0"/>
    <x v="3"/>
    <x v="8"/>
    <x v="16"/>
    <s v="Eclairage artificiel"/>
    <m/>
    <s v="- A optimiser. _x000a__x000a_- cf ! $ critère énergie_x000a__x000a_- Tenir compte également des espaces extérieurs. _x000a__x000a_- Privilégier horloges / détecteurs et sondes de luminosité."/>
    <s v="à optimiser"/>
    <m/>
    <m/>
    <m/>
    <m/>
    <m/>
  </r>
  <r>
    <n v="74"/>
    <x v="0"/>
    <x v="3"/>
    <x v="8"/>
    <x v="17"/>
    <s v="Réconcilier ventilation naturelle et confort acoustique "/>
    <m/>
    <s v="- Pour locaux ventilés naturellement :_x000a__x000a_- Positionner en façades exposées, les espaces peu sensibles au bruit _x000a__x000a_- Espaces tampons végétalisés"/>
    <s v="à favoriser"/>
    <s v="AREP_x000a_Eco-Vallée Niveau 2"/>
    <m/>
    <m/>
    <s v="Plan masse "/>
    <s v="Plan masse actualisé "/>
  </r>
  <r>
    <n v="75"/>
    <x v="0"/>
    <x v="3"/>
    <x v="8"/>
    <x v="17"/>
    <s v="Etude à réaliser "/>
    <m/>
    <s v="Le concepteur devra fournir les notices acoustiques à chaque phase d’étude, en vérifiant la conformité à la réglementation et au valeur demandée dans les fiches espaces."/>
    <s v="-"/>
    <s v="AREP _x000a_Eco-Vallée Niveau 2"/>
    <m/>
    <s v="Note descriptive et note de calcul "/>
    <s v="Descriptif détaillé de l’isolation phonique des matériaux et du bruit des équipements_x000a_Note de calcul actualisée "/>
    <s v="Mise à jour des descriptifs_x000a_Note de calcul actualisée "/>
  </r>
  <r>
    <n v="76"/>
    <x v="0"/>
    <x v="3"/>
    <x v="8"/>
    <x v="18"/>
    <s v="Plafond température "/>
    <m/>
    <m/>
    <s v="-"/>
    <s v="AREP _x000a_RE2020_x000a_Eco-Vallée _x000a_Loi européenne _x000a_"/>
    <m/>
    <m/>
    <m/>
    <m/>
  </r>
  <r>
    <n v="77"/>
    <x v="0"/>
    <x v="3"/>
    <x v="8"/>
    <x v="18"/>
    <s v="Temps de dépassement sur la période d'occupation sur l'année de la plage de confort du local"/>
    <m/>
    <m/>
    <s v="-"/>
    <m/>
    <m/>
    <m/>
    <s v="Réalisation de la STD"/>
    <s v="Mise à jour de la STD"/>
  </r>
  <r>
    <n v="78"/>
    <x v="0"/>
    <x v="3"/>
    <x v="8"/>
    <x v="18"/>
    <s v="Système actif (climatisation)"/>
    <m/>
    <m/>
    <s v="-"/>
    <m/>
    <m/>
    <m/>
    <m/>
    <m/>
  </r>
  <r>
    <n v="79"/>
    <x v="0"/>
    <x v="3"/>
    <x v="8"/>
    <x v="18"/>
    <s v="Porosité de façade "/>
    <m/>
    <m/>
    <s v="-"/>
    <m/>
    <m/>
    <m/>
    <m/>
    <m/>
  </r>
  <r>
    <n v="80"/>
    <x v="0"/>
    <x v="3"/>
    <x v="8"/>
    <x v="18"/>
    <s v="Zonage thermique "/>
    <m/>
    <m/>
    <s v="-"/>
    <m/>
    <m/>
    <m/>
    <m/>
    <m/>
  </r>
  <r>
    <n v="81"/>
    <x v="0"/>
    <x v="3"/>
    <x v="8"/>
    <x v="18"/>
    <s v="Indice de confort "/>
    <m/>
    <s v="Calcul des indicateurs PMV / PDD "/>
    <s v="PMV / PDD"/>
    <s v="Norme ISO 7730 &quot;Ergonomie des ambiances thermiques&quot;"/>
    <m/>
    <m/>
    <m/>
    <m/>
  </r>
  <r>
    <n v="82"/>
    <x v="0"/>
    <x v="3"/>
    <x v="8"/>
    <x v="19"/>
    <s v="Taux de surface extérieures ombragées"/>
    <m/>
    <n v="80"/>
    <s v="%"/>
    <s v="AREP"/>
    <m/>
    <m/>
    <s v="Plan masse environnemental actualisé_x000a_Mémoire technique actualisé "/>
    <s v="Plan masse environnemental actualisé_x000a_Mémoire technique actualisé "/>
  </r>
  <r>
    <n v="83"/>
    <x v="0"/>
    <x v="3"/>
    <x v="8"/>
    <x v="19"/>
    <s v="Réduction des ilots de chaleur "/>
    <m/>
    <s v="Les revêtements extérieurs seront choisis en tenant compte de l’albédo pour éviter la formation d’ilot de chaleur (Objectifs global du site &gt; 30%)"/>
    <s v="Type de revêtement extérieur "/>
    <s v="AREP_x000a_Eco-Vallée niveau 2"/>
    <m/>
    <m/>
    <m/>
    <m/>
  </r>
  <r>
    <n v="84"/>
    <x v="0"/>
    <x v="3"/>
    <x v="8"/>
    <x v="19"/>
    <s v="Réduction des ilots de chaleur "/>
    <m/>
    <s v="Cf !§ Biodiversité / Végétalisation"/>
    <s v="-"/>
    <s v="AREP"/>
    <m/>
    <m/>
    <m/>
    <m/>
  </r>
  <r>
    <n v="85"/>
    <x v="0"/>
    <x v="3"/>
    <x v="8"/>
    <x v="20"/>
    <s v="Maitriser les sources de pollution internes _x000a_Emission de COV dans l'air"/>
    <m/>
    <s v="Cf !§ Matière / Construction "/>
    <s v="-"/>
    <s v="AREP"/>
    <m/>
    <m/>
    <m/>
    <s v="Mémoire technique actualisé "/>
  </r>
  <r>
    <n v="86"/>
    <x v="0"/>
    <x v="3"/>
    <x v="8"/>
    <x v="20"/>
    <s v="Respect du taux de renouvellement d'air réglementaire"/>
    <m/>
    <m/>
    <s v="-"/>
    <m/>
    <m/>
    <m/>
    <m/>
    <s v="Mémoire technique actualisé "/>
  </r>
  <r>
    <n v="87"/>
    <x v="0"/>
    <x v="3"/>
    <x v="8"/>
    <x v="20"/>
    <s v="Asservissement de la ventilation "/>
    <m/>
    <s v="Systèmes hygrothermique ou géré par sonde CO2"/>
    <s v="-"/>
    <s v="AREP_x000a_Eco-Vallée Niveau 2 "/>
    <m/>
    <m/>
    <m/>
    <m/>
  </r>
  <r>
    <n v="88"/>
    <x v="0"/>
    <x v="4"/>
    <x v="9"/>
    <x v="21"/>
    <s v="Coefficient d'imperméabilisation "/>
    <m/>
    <s v="- 50 %_x000a__x000a_- Intégration à minima de 50% de végétalisation sur la surface totale du terrain d’emprise (toitures + espaces extérieurs)"/>
    <s v="%"/>
    <s v="Label Eco-Vallée Niveau 3"/>
    <m/>
    <s v="Plan de plantations_x000a_Plan masse environnemental "/>
    <s v="Plan de masse urbain actualisé_x000a_Description des dispositifs pour PMR"/>
    <s v="Dimensionnement des espaces de stationnement dédiés aux deux-roues"/>
  </r>
  <r>
    <n v="89"/>
    <x v="0"/>
    <x v="4"/>
    <x v="9"/>
    <x v="21"/>
    <s v="Espaces végétalisés en pleine terre"/>
    <m/>
    <s v="- Min 35%_x000a__x000a_- Dans l'idéal, viser 50%"/>
    <s v="%"/>
    <s v="Label Eco-Vallée Niveau 2/3"/>
    <m/>
    <m/>
    <m/>
    <m/>
  </r>
  <r>
    <n v="90"/>
    <x v="0"/>
    <x v="4"/>
    <x v="9"/>
    <x v="21"/>
    <s v="Bande végétal "/>
    <m/>
    <s v="- Bande végétale de 3 m de large minimum autour du bâtiment et principalement sur les façades ventilées. _x000a__x000a_- Procurer de l'ombrage et du confort aux espaces extérieurs, réduire les effets d'ilots de chaleur."/>
    <s v="-"/>
    <s v="AREP"/>
    <m/>
    <m/>
    <m/>
    <m/>
  </r>
  <r>
    <n v="91"/>
    <x v="0"/>
    <x v="4"/>
    <x v="9"/>
    <x v="21"/>
    <s v="Espaces végétalisés en toiture "/>
    <m/>
    <s v="- Selon volonté MOA / Selon respect PLU_x000a__x000a_- Végétalisation + Panneaux PV = 30% de la toiture minimum"/>
    <s v="%"/>
    <s v="Loi climat énergie "/>
    <m/>
    <m/>
    <m/>
    <m/>
  </r>
  <r>
    <n v="92"/>
    <x v="0"/>
    <x v="4"/>
    <x v="9"/>
    <x v="21"/>
    <s v="Type de toiture végétalisée"/>
    <m/>
    <s v="- Semi-intensive, voir intensive_x000a__x000a_- Substrat à épaisseur &gt; 30 cm"/>
    <s v="-"/>
    <s v="AREP"/>
    <m/>
    <m/>
    <m/>
    <m/>
  </r>
  <r>
    <n v="93"/>
    <x v="0"/>
    <x v="4"/>
    <x v="9"/>
    <x v="21"/>
    <s v="Nombre d'arbres plantés"/>
    <m/>
    <s v="Plantation d'arbre pour assurer de l'ombre sur 50% des trottoirs"/>
    <s v="u"/>
    <s v="Eco-Vallée Niveau 2"/>
    <m/>
    <m/>
    <m/>
    <m/>
  </r>
  <r>
    <n v="94"/>
    <x v="0"/>
    <x v="4"/>
    <x v="9"/>
    <x v="21"/>
    <m/>
    <m/>
    <s v="Planter 2 arbres à haute tige pour 100m² d'espace végétalisés "/>
    <s v="u"/>
    <s v="AREP"/>
    <m/>
    <m/>
    <m/>
    <m/>
  </r>
  <r>
    <n v="95"/>
    <x v="0"/>
    <x v="4"/>
    <x v="9"/>
    <x v="21"/>
    <s v="Type de végétation "/>
    <m/>
    <s v="- A minima 3 strates végétales.Strates rampantes, basse, moyenne et haute _x000a__x000a_- Eviter l'engazonnement et les arbres isolés. Privilégier un couplage arbuste et arbre pour un rafraichissement de sol et ombrage_x000a__x000a_- Les produits phytosanitaires seront proscrits. Le mulch sera privilégié. _x000a__x000a_- Les essences seront diversifiées à raison a minima de 30 essences différentes pour 1000m2. _x000a__x000a_- Les espèces végétales choisies nécessiteront peu d’entretien et seront adaptées au climat local (Mimosa, pin, tamaris, platane, chêne, …). Elles devront être cohérentes avec le label Végétal local_x000a__x000a_- L'intégration d'arbre fruitier productif sera valorisé "/>
    <s v="Oui"/>
    <s v="AREP_x000a_Eco-Vallée Niveau 3"/>
    <m/>
    <m/>
    <m/>
    <m/>
  </r>
  <r>
    <n v="96"/>
    <x v="0"/>
    <x v="4"/>
    <x v="9"/>
    <x v="21"/>
    <s v="Coefficient biotope du site "/>
    <m/>
    <n v="0.5"/>
    <s v="Calcul du coéfficient "/>
    <s v="AREP_x000a_ECO-Vallée Niveau 2"/>
    <m/>
    <m/>
    <m/>
    <m/>
  </r>
  <r>
    <n v="97"/>
    <x v="0"/>
    <x v="4"/>
    <x v="9"/>
    <x v="21"/>
    <s v="Espèces végétales / impact sanitaire minimal"/>
    <m/>
    <s v="Introduire aucune espèce invasive ou allérgènes "/>
    <s v="Oui"/>
    <s v="Eco-Vallée Niveau 1"/>
    <m/>
    <m/>
    <m/>
    <m/>
  </r>
  <r>
    <n v="98"/>
    <x v="0"/>
    <x v="4"/>
    <x v="9"/>
    <x v="21"/>
    <s v="Jardins collectifs "/>
    <m/>
    <s v="Etudier la faisabilité d'intégrer au projet des zones d'argicultures urbaines sous formes de jardin collectifs "/>
    <s v="faisabilité "/>
    <s v="Eco-Vallée Niveau 3"/>
    <m/>
    <m/>
    <m/>
    <m/>
  </r>
  <r>
    <n v="99"/>
    <x v="0"/>
    <x v="4"/>
    <x v="9"/>
    <x v="21"/>
    <s v="Action de préservations  "/>
    <m/>
    <s v="Prévoir un aménagement de la parcelle qui préserve ou restaure la biodiversité, réalisation d'à minima 4 actions "/>
    <s v="-"/>
    <s v="Eco-Vallée Niveau 2"/>
    <m/>
    <m/>
    <m/>
    <m/>
  </r>
  <r>
    <n v="100"/>
    <x v="0"/>
    <x v="4"/>
    <x v="9"/>
    <x v="21"/>
    <s v="Trame verte / Bleue "/>
    <m/>
    <s v="Respect trame verte et bleue "/>
    <s v="-"/>
    <s v="PLU"/>
    <m/>
    <m/>
    <m/>
    <m/>
  </r>
  <r>
    <n v="101"/>
    <x v="0"/>
    <x v="4"/>
    <x v="9"/>
    <x v="22"/>
    <s v="Espace intérieurs / Patio "/>
    <m/>
    <s v="Les espaces intérieurs de la gare devront également être végétalisées au maximum afin de diminuer la température intérieure. Ces espaces de végétalisation intérieure devront être positionnés au niveau des entrées d’air du bâtiment afin de rafraichir l’air entrant.  "/>
    <s v="-"/>
    <s v="AREP"/>
    <m/>
    <m/>
    <m/>
    <m/>
  </r>
  <r>
    <n v="102"/>
    <x v="0"/>
    <x v="4"/>
    <x v="9"/>
    <x v="23"/>
    <s v="Présence d'un écologue"/>
    <m/>
    <s v="Intégrer à l'équipe projet un paysagiste en charge d'effectuer des préconisations en matière d'aménagement paysager de l'opération"/>
    <s v="-"/>
    <s v="Eco-Vallée Niveau 2 "/>
    <m/>
    <m/>
    <m/>
    <m/>
  </r>
  <r>
    <n v="103"/>
    <x v="1"/>
    <x v="0"/>
    <x v="10"/>
    <x v="1"/>
    <s v="Porosité façade (surface d'ouverture façade / surfaçe facade) "/>
    <s v="Moyen"/>
    <s v="&gt; 50 %"/>
    <s v="%"/>
    <s v="Parking largement ventilés "/>
    <s v="Concours"/>
    <s v="Plan de façade"/>
    <s v="Plan de façade actualisé "/>
    <s v="Plan de façade actualisé "/>
  </r>
  <r>
    <n v="104"/>
    <x v="1"/>
    <x v="0"/>
    <x v="10"/>
    <x v="24"/>
    <s v="Type de ventilation "/>
    <s v="Résultat"/>
    <s v="Permettant la ventilation naturelle du parking à 100%"/>
    <m/>
    <s v="AREP"/>
    <s v="Concours"/>
    <s v="Mémoire technique "/>
    <s v="Mémoire technique actualisé "/>
    <s v="Mémoire technique actualisé "/>
  </r>
  <r>
    <n v="105"/>
    <x v="1"/>
    <x v="0"/>
    <x v="10"/>
    <x v="24"/>
    <s v="Renouvellement d'air "/>
    <s v="Résultat"/>
    <s v="Suffisant afin d'évacuer l'ensemble des polluants porésents dans un parking (CO, Nox, …) "/>
    <s v="-"/>
    <s v="AREP"/>
    <s v="Concours"/>
    <s v="Schéma explicatif des trames de fonctionnement type"/>
    <m/>
    <m/>
  </r>
  <r>
    <n v="106"/>
    <x v="1"/>
    <x v="0"/>
    <x v="1"/>
    <x v="25"/>
    <s v="CTA"/>
    <s v="Moyen"/>
    <s v="Rendement sur récupération de chaleur &gt;80%_x000a_Consommation ventilateurs &lt; 0,7 W/(m3/h)_x000a_Conso VMC &lt; 0,2 Wh/m3_x000a_Etanchéité des réseaux min classe B _x000a_Débit gérés par GTB et sonde CO2"/>
    <s v="Si nécessaire afin d'assurer les débits de ventilation "/>
    <s v="AREP"/>
    <s v="PRO"/>
    <s v="Plan de zonage des locaux ventilés mécaniquement_x000a_Choix argumenté du type de ventilation_x000a_Principe de gestion de la ventilation_x000a_Choix argumenté du type de climatisation_x000a_Principe de gestion de la climatisation"/>
    <s v="Note de calcul et note descriptive"/>
    <s v="Plans d’implantation_x000a_Choix arrêté des systèmes _x000a_"/>
  </r>
  <r>
    <n v="107"/>
    <x v="1"/>
    <x v="0"/>
    <x v="1"/>
    <x v="25"/>
    <s v="Eclairage "/>
    <s v="Moyen"/>
    <s v="Type LED _x000a_Puissance max = 6W/m²_x000a_Rendement &gt; 0,7_x000a_Classe A++_x000a_La commande d’éclairage se fera sur détecteurs crépusculaires reliés sur horlogeGestion sur GTB/GTC"/>
    <s v="-"/>
    <s v="AREP"/>
    <s v="PRO"/>
    <s v="Mémoire technique "/>
    <s v="Mémoire technique actualisé "/>
    <s v="Mémoire technique actualisé "/>
  </r>
  <r>
    <n v="108"/>
    <x v="1"/>
    <x v="0"/>
    <x v="1"/>
    <x v="25"/>
    <s v="GTB/GTC"/>
    <s v="Moyen"/>
    <s v="Mise en place pour gestion des équipements énergétiques et gestion de la consommation _x000a_Classe B à minima "/>
    <s v="-"/>
    <s v="AREP _x000a_Eco-Vallée "/>
    <s v="PRO"/>
    <s v="Choix argumenté du type de GTB_x000a_Principe de fonctionnement"/>
    <s v="Analyse fonctionnelle de la GTB"/>
    <s v="Analyse fonctionnelle de la GTB finalisée"/>
  </r>
  <r>
    <n v="109"/>
    <x v="1"/>
    <x v="0"/>
    <x v="1"/>
    <x v="25"/>
    <s v="Ascenseurs "/>
    <s v="Moyen"/>
    <s v="L’ascenseur sera de type mécanique, non hydraulique et équipé de moteur à vitesse variable"/>
    <s v="-"/>
    <s v="AREP"/>
    <s v="PRO"/>
    <s v="Mémoire technique "/>
    <s v="Mémoire technique actualisé "/>
    <s v="Mémoire technique actualisé "/>
  </r>
  <r>
    <n v="110"/>
    <x v="1"/>
    <x v="0"/>
    <x v="3"/>
    <x v="6"/>
    <s v="Part d'énergie renouvelable (en bilan d'énergie finale)"/>
    <s v="_"/>
    <s v="A minima recours à des énergies renouvelables ou énergie de récupération pour 60% des consommations du parking"/>
    <s v="%"/>
    <s v="ECO-Vallée Niveau 3"/>
    <s v="Concours"/>
    <s v="Etude de faisabilité"/>
    <s v="Note de calcul et note descriptive"/>
    <s v="Choix arrêté de la production électrique"/>
  </r>
  <r>
    <n v="111"/>
    <x v="1"/>
    <x v="0"/>
    <x v="3"/>
    <x v="6"/>
    <s v="Installation photovoltaïque "/>
    <s v="Moyen"/>
    <s v="Préconisation : environ 35 % de la superficie de toiture. _x000a_Potentiel du projet en surface accessible à proposer par le concepteur. _x000a_Végétalisation et/ou Panneaux PV = 30% de la toiture minimum, 40% à 50% selon l'année de dépôt du PC"/>
    <s v="%"/>
    <s v="AREP_x000a_Loi climat Energie _x000a_Loi climat énergie / Loi Climat Résilience / Loi Accéleration EnR"/>
    <s v="Concours"/>
    <s v="Etude de faisabilité"/>
    <s v="Note de calcul et note descriptive"/>
    <s v="Choix arrêté de la production photovoltaïque "/>
  </r>
  <r>
    <n v="112"/>
    <x v="1"/>
    <x v="0"/>
    <x v="3"/>
    <x v="6"/>
    <s v="Place de stationnement voitures"/>
    <s v="Moyen"/>
    <s v="20 % des places voitures prééquipées de bornes de recharge électrique. + 2 PMR équipées"/>
    <s v="%"/>
    <s v="Eco-Vallée Niveau 3, Loi LOM"/>
    <s v="PRO"/>
    <s v="Etude de faisabilité"/>
    <s v="Note de calcul et note descriptive"/>
    <s v="Choix arrêté de la production d’ECS"/>
  </r>
  <r>
    <n v="113"/>
    <x v="1"/>
    <x v="0"/>
    <x v="3"/>
    <x v="6"/>
    <s v="Place de stationnement vélos"/>
    <s v="Moyen"/>
    <s v="stationnement sécurisés conformément à la loi LOM + Point de recharge électrique à prévoir? "/>
    <s v="%"/>
    <s v="Eco-Vallée Niveau 3, Loi LOM"/>
    <s v="PRO"/>
    <s v="Etude de faisabilité"/>
    <s v="Note de calcul et note descriptive"/>
    <s v="Choix arrêté de la production d’ECS"/>
  </r>
  <r>
    <n v="114"/>
    <x v="1"/>
    <x v="0"/>
    <x v="3"/>
    <x v="6"/>
    <s v="Généralités "/>
    <s v="Résultat"/>
    <s v="Le concepteur fournira une étude de faisabilité des approvisionnements en énergie permettant de choisir le système adéquat et justifiera ses choix techniques, notamment en coût global. "/>
    <s v="-"/>
    <s v="EFAPE RE2020"/>
    <s v="Concours"/>
    <s v="Etude de faisabilité"/>
    <s v="Note de calcul et note descriptive"/>
    <s v="Choix arrêté de la production d’ECS"/>
  </r>
  <r>
    <n v="115"/>
    <x v="1"/>
    <x v="1"/>
    <x v="4"/>
    <x v="7"/>
    <s v="Tous les matériaux "/>
    <s v="Moyen"/>
    <s v="Limitation des composés organiques volatiles des matériaux _x000a_Matériaux possédant la marque NF-Environnement ou équivalent _x000a_Matériaux de qualité &quot;Marine&quot; _x000a_Matériaux résistant aux attaques xylophages "/>
    <s v="-"/>
    <s v="AREP"/>
    <s v="PRO"/>
    <s v="Note descriptive"/>
    <s v="Descriptif détaillé des matériaux utilisés "/>
    <s v="Mise à jour des descriptifs"/>
  </r>
  <r>
    <n v="116"/>
    <x v="1"/>
    <x v="1"/>
    <x v="4"/>
    <x v="7"/>
    <s v="Bois "/>
    <s v="Moyen"/>
    <s v="Certification FSC ou PEFC exigé _x000a_Produits biocides certifié par le CSTB _x000a_Panneaux bois de classe E1 minimum"/>
    <s v="-"/>
    <s v="AREP"/>
    <s v="PRO"/>
    <s v="Note descriptive"/>
    <s v="Descriptif détaillé des matériaux utilisés "/>
    <s v="Mise à jour des descriptifs"/>
  </r>
  <r>
    <n v="117"/>
    <x v="1"/>
    <x v="1"/>
    <x v="4"/>
    <x v="7"/>
    <s v="Colle "/>
    <s v="Moyen"/>
    <s v="Label EMICODE &quot;EC1 plus&quot; _x000a_Classement A+ demandé (&lt; 1 000 ug/m3 de COVT)"/>
    <s v="-"/>
    <s v="AREP"/>
    <s v="PRO"/>
    <s v="Note descriptive"/>
    <s v="Descriptif détaillé des matériaux utilisés "/>
    <s v="Mise à jour des descriptifs"/>
  </r>
  <r>
    <n v="118"/>
    <x v="1"/>
    <x v="1"/>
    <x v="4"/>
    <x v="7"/>
    <s v="Isolant "/>
    <s v="Moyen"/>
    <s v="Energie grise &lt; 300 kWh/m3 "/>
    <s v="-"/>
    <s v="AREP"/>
    <s v="PRO"/>
    <s v="Note descriptive"/>
    <s v="Descriptif détaillé des matériaux utilisés "/>
    <s v="Mise à jour des descriptifs"/>
  </r>
  <r>
    <n v="119"/>
    <x v="1"/>
    <x v="1"/>
    <x v="4"/>
    <x v="7"/>
    <s v="Revêtement sol, mur, et peinture "/>
    <s v="Moyen"/>
    <s v="Peinture aqueuse dans la limite du possible _x000a_Classement A+ demandé_x000a_Respect du classement UPEC du CSTB_x000a_"/>
    <s v="-"/>
    <s v="AREP"/>
    <s v="PRO"/>
    <s v="Note descriptive"/>
    <s v="Descriptif détaillé des matériaux utilisés "/>
    <s v="Mise à jour des descriptifs"/>
  </r>
  <r>
    <n v="120"/>
    <x v="1"/>
    <x v="1"/>
    <x v="4"/>
    <x v="7"/>
    <s v="Métaux "/>
    <s v="Moyen"/>
    <s v="Protection obligatoire contre la corrosion_x000a_Respect du fascicule 56 du CCTG travaux de la loi MOP _x000a_"/>
    <s v="-"/>
    <s v="AREP"/>
    <s v="PRO"/>
    <s v="Note descriptive"/>
    <s v="Descriptif détaillé des matériaux utilisés "/>
    <s v="Mise à jour des descriptifs"/>
  </r>
  <r>
    <n v="121"/>
    <x v="1"/>
    <x v="1"/>
    <x v="4"/>
    <x v="8"/>
    <s v="Quantité de matériaux bio et géo sources"/>
    <s v="Résultat"/>
    <s v="Utilisation de matériaux issus des filières biosourcé, géo source  (36 kg/m² parking) dont 12 kg de bois (éco-vallée) équivalent au niveau 2 du label biosourcés "/>
    <s v="Kg/m²"/>
    <s v="Label biosourcés Niveau 2_x000a_Eco-Vallée Niveau 2"/>
    <s v="AVP"/>
    <s v="Note descriptive"/>
    <s v="Estimation du volume et/ou poids de matériaux biosourcés prévu"/>
    <s v="Note de calcul du volume et/ou poids de matériaux biosourcés prévu"/>
  </r>
  <r>
    <n v="122"/>
    <x v="1"/>
    <x v="1"/>
    <x v="4"/>
    <x v="8"/>
    <s v="Filières locales "/>
    <s v="Moyen"/>
    <s v="Bois, Chanvre, Paille, …"/>
    <s v=" à soutenir "/>
    <s v="AREP"/>
    <s v="Concours"/>
    <s v="Note descriptive"/>
    <s v="Descriptif détaillé des matériaux utilisés "/>
    <s v="Mise à jour des descriptifs"/>
  </r>
  <r>
    <n v="123"/>
    <x v="1"/>
    <x v="1"/>
    <x v="4"/>
    <x v="8"/>
    <s v="Quantité de matériaux issu de réemploi dans le projet"/>
    <s v="Moyen"/>
    <s v="Utiliser au moins 2 matériaux issus des filières de réemploi, avec 5kg/m² de matériaux de réemploi_x000a_Réemploi d'à minima 20% des terres excavées "/>
    <s v="% et Kg/m²"/>
    <s v="AREP_x000a_Eco-Vallée Niveau 1/2"/>
    <s v="AVP"/>
    <s v="Note descriptive"/>
    <s v="Estimation du volume et/ou poids de matériaux de réemploi prévu"/>
    <s v="Note de calcul du volume et/ou poids de matériaux de réemploi prévu"/>
  </r>
  <r>
    <n v="124"/>
    <x v="1"/>
    <x v="1"/>
    <x v="4"/>
    <x v="8"/>
    <s v="Filière sèche "/>
    <s v="Moyen"/>
    <s v="Les techniques constructives préfabriqués et les techniques de construction sèche seront favorisés."/>
    <s v="à favoriser"/>
    <s v="AREP"/>
    <s v="Concours"/>
    <s v="Mémoire technique "/>
    <s v="Mémoire technique actualisé "/>
    <s v="Mémoire technique actualisé "/>
  </r>
  <r>
    <n v="125"/>
    <x v="1"/>
    <x v="1"/>
    <x v="4"/>
    <x v="9"/>
    <s v="Identification des déchets de chantier "/>
    <s v="Résultat"/>
    <s v="Préciser les typologies de déchets. _x000a_Gestion appuyée sur la connaissance de filières locales de traitement. _x000a_Respect de la charte chantier propre de la plaine du var / Charte ou NRE SNCF"/>
    <m/>
    <s v="AREP_x000a_Eco-vallée Niveau 1"/>
    <s v="PRO"/>
    <s v="Charte de chantier_x000a_Note descriptive d’identification des déchets produits selon les différentes typologies"/>
    <s v="Charte de chantier_x000a_Note descriptive d’identification des déchets produits selon les différentes typologies"/>
    <s v="Suivi des quantités de déchets produites tout au long du chantier_x000a_Prévoir des Bordereaux de Suivi des Déchets (BSD)"/>
  </r>
  <r>
    <n v="126"/>
    <x v="1"/>
    <x v="1"/>
    <x v="4"/>
    <x v="9"/>
    <s v="Taux de valorisation des déchets de chantier "/>
    <s v="Résultat"/>
    <s v="100% de valorisation au total "/>
    <s v="%"/>
    <s v="Loi de transition énergétique_x000a_Eco-Vallée niveau 3 / Trajectoire Zéro Déchet G&amp;C"/>
    <s v="PRO"/>
    <m/>
    <m/>
    <m/>
  </r>
  <r>
    <n v="127"/>
    <x v="1"/>
    <x v="1"/>
    <x v="4"/>
    <x v="9"/>
    <s v="Gestion des déchets "/>
    <s v="Résultat"/>
    <s v="100% des bordereaux de suivi de déchets "/>
    <s v="%"/>
    <s v="Loi de transition énergétique"/>
    <s v="PRO"/>
    <m/>
    <m/>
    <m/>
  </r>
  <r>
    <n v="128"/>
    <x v="1"/>
    <x v="2"/>
    <x v="7"/>
    <x v="14"/>
    <s v="Calcul ACV"/>
    <s v="Résultat"/>
    <s v="L’empreinte carbone du bâtiment sera évaluée sur l’ensemble de son cycle de vie sur la base d’une étude d’analyse de cycle de vie (ACV) dynamique sur une durée de 50 ans. "/>
    <s v="-"/>
    <s v="Eco-vallée Niveau 2"/>
    <m/>
    <m/>
    <m/>
    <m/>
  </r>
  <r>
    <n v="129"/>
    <x v="1"/>
    <x v="2"/>
    <x v="7"/>
    <x v="14"/>
    <s v="Utilisation de béton bas carbone "/>
    <s v="Résultat"/>
    <s v="selon projet MOE "/>
    <s v="%"/>
    <s v="AREP"/>
    <m/>
    <s v="Note descriptive"/>
    <s v="Estimation du volume et/ou poids de béton bas carbone prévu"/>
    <s v="Note de calcul du volume et/ou poids de béton bas carbone prévu"/>
  </r>
  <r>
    <n v="130"/>
    <x v="1"/>
    <x v="2"/>
    <x v="7"/>
    <x v="26"/>
    <s v="Place de stationnement - Covoiturage  "/>
    <s v="Résultat"/>
    <s v="5 % des places de stationnement prévu pour le covoiturage "/>
    <s v="%"/>
    <s v="Eco-Vallée Niveau 2"/>
    <m/>
    <s v="Mémoire technique "/>
    <s v="Plan des stationnements"/>
    <s v="Plan des stationnements actualisé"/>
  </r>
  <r>
    <n v="131"/>
    <x v="1"/>
    <x v="2"/>
    <x v="7"/>
    <x v="26"/>
    <s v="Place vélos "/>
    <s v="Résultat"/>
    <s v="Les nombres de places de stationnement vélos sera équivalent au nombre de place voitures "/>
    <s v="%"/>
    <s v="Eco-Vallée Niveau 3"/>
    <m/>
    <s v="Mémoire technique "/>
    <s v="Plan des stationnements"/>
    <s v="Plan des stationnements actualisé"/>
  </r>
  <r>
    <n v="132"/>
    <x v="1"/>
    <x v="3"/>
    <x v="8"/>
    <x v="16"/>
    <s v="Eclairage naturel"/>
    <s v="_"/>
    <s v="Impératif / Maximiser le fonctionnement du parking en 100% éclairage naturel "/>
    <s v="Oui"/>
    <s v="AREP"/>
    <s v="Concours"/>
    <s v="Mémoire technique "/>
    <s v="Mémoire technique actualisé "/>
    <s v="Mémoire technique actualisé "/>
  </r>
  <r>
    <n v="133"/>
    <x v="1"/>
    <x v="3"/>
    <x v="8"/>
    <x v="16"/>
    <s v="Autonomie en lumière du jour "/>
    <s v="_"/>
    <s v="Viser une autyonomie de 100% pendant les heures diurnes. "/>
    <s v="Oui"/>
    <s v="AREP"/>
    <s v="AVP"/>
    <s v="Note descriptive des hypothèses"/>
    <s v="Réalisation de la simulation"/>
    <s v="Mise à jour de la simulation"/>
  </r>
  <r>
    <n v="134"/>
    <x v="1"/>
    <x v="3"/>
    <x v="8"/>
    <x v="16"/>
    <s v="Eclairage artificiel (cf : critère énergie)"/>
    <s v="_"/>
    <s v="La commande d’éclairage se fera sur détecteurs crépusculaires reliés sur horlogeGestion sur GTB/GTC"/>
    <s v="à optimiser"/>
    <s v="AREP"/>
    <s v="PRO"/>
    <m/>
    <m/>
    <m/>
  </r>
  <r>
    <n v="135"/>
    <x v="1"/>
    <x v="3"/>
    <x v="8"/>
    <x v="18"/>
    <s v="Gestion de la température "/>
    <s v="_"/>
    <s v="Aucun système actif de chauffage et de rafraichissement "/>
    <s v="-"/>
    <s v="AREP_x000a_"/>
    <s v="Concours"/>
    <m/>
    <m/>
    <m/>
  </r>
  <r>
    <n v="136"/>
    <x v="1"/>
    <x v="3"/>
    <x v="8"/>
    <x v="18"/>
    <s v="Porosité de façade "/>
    <s v="_"/>
    <s v="Cf § Energie : Sobriété &amp; Efficacité "/>
    <s v="-"/>
    <s v="AREP"/>
    <m/>
    <m/>
    <m/>
    <m/>
  </r>
  <r>
    <n v="137"/>
    <x v="1"/>
    <x v="3"/>
    <x v="8"/>
    <x v="27"/>
    <s v="Réduction des ilots de chaleur "/>
    <s v="_"/>
    <s v="Les revêtements extérieurs seront choisis en tenant compte de l’albédo pour éviter la formation d’ilot de chaleur. "/>
    <s v="Type de revêtement extérieur "/>
    <s v="AREP_x000a_Eco-Vallée niveau 1"/>
    <m/>
    <m/>
    <m/>
    <m/>
  </r>
  <r>
    <n v="138"/>
    <x v="1"/>
    <x v="3"/>
    <x v="8"/>
    <x v="27"/>
    <s v="Réduction des ilots de chaleur "/>
    <s v="_"/>
    <s v="Cf !§ Biodiversité / Végétalisation"/>
    <s v="-"/>
    <s v="AREP"/>
    <m/>
    <m/>
    <m/>
    <m/>
  </r>
  <r>
    <n v="139"/>
    <x v="1"/>
    <x v="3"/>
    <x v="8"/>
    <x v="20"/>
    <s v="Maitriser les sources de pollution internes "/>
    <s v="_"/>
    <s v="Un système d’évacuation des polluants atmosphériques Nox, CO, …) devra être mis en place"/>
    <s v="-"/>
    <s v="AREP"/>
    <m/>
    <s v="Mémoire technique "/>
    <s v="Mémoire technique actualisé "/>
    <s v="Mémoire technique actualisé "/>
  </r>
  <r>
    <n v="140"/>
    <x v="1"/>
    <x v="3"/>
    <x v="8"/>
    <x v="20"/>
    <s v="Respect du taux de renouvellement d'air réglementaire"/>
    <s v="_"/>
    <s v="Si nécessaire :_x000a_Systèmes hygrothermique ou géré par sonde"/>
    <s v="-"/>
    <m/>
    <m/>
    <m/>
    <s v="Mémoire technique actualisé "/>
    <s v="Mémoire technique actualisé "/>
  </r>
  <r>
    <n v="141"/>
    <x v="1"/>
    <x v="3"/>
    <x v="8"/>
    <x v="20"/>
    <s v="Asservissement de la ventilation "/>
    <s v="_"/>
    <m/>
    <s v="-"/>
    <s v="AREP"/>
    <m/>
    <m/>
    <m/>
    <m/>
  </r>
  <r>
    <n v="142"/>
    <x v="1"/>
    <x v="4"/>
    <x v="9"/>
    <x v="21"/>
    <s v="Coefficient d'imperméabilisation "/>
    <s v="_"/>
    <s v="50 %_x000a_Intégration à minima de 50% de végétalisation sur la surface totale du terrain d’emprise (toitures + espaces extérieurs)"/>
    <s v="%"/>
    <s v="Label Eco-Vallée Niveau 3"/>
    <m/>
    <s v="Plan de plantations_x000a_Plan masse environnemental "/>
    <s v="Plan de masse urbain actualisé_x000a_Description des dispositifs pour PMR"/>
    <s v="Dimensionnement des espaces de stationnement dédiés aux deux-roues"/>
  </r>
  <r>
    <n v="143"/>
    <x v="1"/>
    <x v="4"/>
    <x v="9"/>
    <x v="21"/>
    <s v="Espaces végétalisés en pleine terre"/>
    <s v="_"/>
    <s v="Min 35%_x000a_Dans l'idéal, viser 50%"/>
    <s v="%"/>
    <s v="Label Eco-Vallée Niveau 2/3"/>
    <m/>
    <m/>
    <m/>
    <m/>
  </r>
  <r>
    <n v="144"/>
    <x v="1"/>
    <x v="4"/>
    <x v="9"/>
    <x v="21"/>
    <s v="Espaces végétalisés en toiture "/>
    <s v="_"/>
    <s v="Selon volonté MOA / Selon respect PLU_x000a_Végétalisation + Panneaux PV = 30% de la toiture minimum"/>
    <s v="%"/>
    <s v="Loi climat énergie "/>
    <m/>
    <m/>
    <m/>
    <m/>
  </r>
  <r>
    <n v="145"/>
    <x v="1"/>
    <x v="4"/>
    <x v="9"/>
    <x v="21"/>
    <s v="Type de toiture végétalisée"/>
    <s v="_"/>
    <s v="Semi-intensive, voir intensive_x000a_Substrat à épaisseur &gt; 30 cm"/>
    <s v="-"/>
    <s v="AREP"/>
    <m/>
    <m/>
    <m/>
    <m/>
  </r>
  <r>
    <n v="146"/>
    <x v="1"/>
    <x v="4"/>
    <x v="9"/>
    <x v="21"/>
    <s v="Espace végétalisé en façade "/>
    <s v="_"/>
    <s v="Maximiser la végatalisation des façades du parking "/>
    <s v="-"/>
    <s v="AREP"/>
    <m/>
    <m/>
    <m/>
    <m/>
  </r>
  <r>
    <n v="147"/>
    <x v="1"/>
    <x v="4"/>
    <x v="9"/>
    <x v="21"/>
    <s v="Type de végétation "/>
    <s v="_"/>
    <s v="Oui. A minima 3 strates végétales _x000a_Eviter l'engazonnement et les arbres isolés _x000a_Privilégier un couplage arbuste et arbre pour un rafraichissement de sol et ombrage_x000a_Strates rampantes, basse, moyenne et haute_x000a_Les produits phytosanitaires seront proscrits. _x000a_Le mulch sera privilégié. _x000a_Les essences seront diversifiées à raison a minima de 30 essences différentes pour 1000m2. _x000a_L'intégration d'arbre fruitier productif sera valorisé _x000a_"/>
    <s v="Oui"/>
    <s v="AREP_x000a_Eco-Vallée Niveau 1"/>
    <m/>
    <m/>
    <m/>
    <m/>
  </r>
  <r>
    <n v="148"/>
    <x v="1"/>
    <x v="4"/>
    <x v="9"/>
    <x v="21"/>
    <s v="Coefficient biotope du site "/>
    <s v="_"/>
    <s v="0,6 à 0,7"/>
    <s v="-"/>
    <s v="AREP"/>
    <m/>
    <m/>
    <m/>
    <m/>
  </r>
  <r>
    <n v="149"/>
    <x v="1"/>
    <x v="4"/>
    <x v="9"/>
    <x v="21"/>
    <s v="Espèces végétales / impact sanitaire minimal"/>
    <s v="_"/>
    <s v="Introduire aucune espèce invasive ou allérgènes "/>
    <s v="Oui"/>
    <s v="Eco-Vallée Niveau 1"/>
    <m/>
    <m/>
    <m/>
    <m/>
  </r>
  <r>
    <n v="150"/>
    <x v="1"/>
    <x v="4"/>
    <x v="9"/>
    <x v="21"/>
    <s v="Trame verte / Bleue "/>
    <s v="_"/>
    <s v="Respect trame verte et bleue "/>
    <s v="-"/>
    <s v="PLU"/>
    <m/>
    <m/>
    <m/>
    <m/>
  </r>
  <r>
    <n v="151"/>
    <x v="1"/>
    <x v="4"/>
    <x v="9"/>
    <x v="21"/>
    <s v="Stationnement "/>
    <s v="_"/>
    <s v="Espace de stationnement végétalisé au maximum "/>
    <s v="-"/>
    <s v="AREP / Loi Climat Résislience"/>
    <m/>
    <m/>
    <m/>
    <m/>
  </r>
  <r>
    <n v="152"/>
    <x v="1"/>
    <x v="4"/>
    <x v="9"/>
    <x v="22"/>
    <s v="Espace intérieurs"/>
    <s v="_"/>
    <s v="Les espaces intérieurs du parking devront également être végétalisées au maximum afin de diminuer la température intérieure. Ces espaces de végétalisation intérieure devront être positionnés au niveau des entrées d’air afin de rafraichir l’air entrant.  "/>
    <s v="-"/>
    <s v="AREP"/>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3D04D57-E19A-4DD7-B9B6-718D72E538DA}" name="Tableau croisé dynamique1" cacheId="1254" applyNumberFormats="0" applyBorderFormats="0" applyFontFormats="0" applyPatternFormats="0" applyAlignmentFormats="0" applyWidthHeightFormats="1" dataCaption="Valeurs" updatedVersion="8" minRefreshableVersion="3" useAutoFormatting="1" itemPrintTitles="1" createdVersion="8" indent="0" outline="1" outlineData="1" multipleFieldFilters="0">
  <location ref="A3:D58" firstHeaderRow="1" firstDataRow="2" firstDataCol="1"/>
  <pivotFields count="14">
    <pivotField dataField="1" showAll="0"/>
    <pivotField axis="axisCol" showAll="0">
      <items count="3">
        <item x="0"/>
        <item x="1"/>
        <item t="default"/>
      </items>
    </pivotField>
    <pivotField axis="axisRow" showAll="0">
      <items count="6">
        <item x="4"/>
        <item x="2"/>
        <item x="3"/>
        <item x="0"/>
        <item x="1"/>
        <item t="default"/>
      </items>
    </pivotField>
    <pivotField axis="axisRow" showAll="0">
      <items count="15">
        <item m="1" x="11"/>
        <item x="8"/>
        <item m="1" x="12"/>
        <item x="1"/>
        <item x="4"/>
        <item x="7"/>
        <item x="3"/>
        <item x="5"/>
        <item x="6"/>
        <item x="10"/>
        <item x="0"/>
        <item m="1" x="13"/>
        <item x="2"/>
        <item x="9"/>
        <item t="default"/>
      </items>
    </pivotField>
    <pivotField axis="axisRow" showAll="0">
      <items count="31">
        <item x="9"/>
        <item x="1"/>
        <item x="17"/>
        <item x="20"/>
        <item x="19"/>
        <item x="18"/>
        <item x="16"/>
        <item x="13"/>
        <item x="14"/>
        <item x="15"/>
        <item x="26"/>
        <item x="6"/>
        <item m="1" x="29"/>
        <item x="23"/>
        <item x="21"/>
        <item x="22"/>
        <item x="12"/>
        <item x="10"/>
        <item x="11"/>
        <item x="27"/>
        <item x="8"/>
        <item m="1" x="28"/>
        <item x="0"/>
        <item x="5"/>
        <item x="25"/>
        <item x="4"/>
        <item x="7"/>
        <item x="24"/>
        <item x="2"/>
        <item x="3"/>
        <item t="default"/>
      </items>
    </pivotField>
    <pivotField showAll="0"/>
    <pivotField showAll="0"/>
    <pivotField showAll="0"/>
    <pivotField showAll="0"/>
    <pivotField showAll="0"/>
    <pivotField showAll="0"/>
    <pivotField showAll="0"/>
    <pivotField showAll="0"/>
    <pivotField showAll="0"/>
  </pivotFields>
  <rowFields count="3">
    <field x="2"/>
    <field x="3"/>
    <field x="4"/>
  </rowFields>
  <rowItems count="54">
    <i>
      <x/>
    </i>
    <i r="1">
      <x v="13"/>
    </i>
    <i r="2">
      <x v="13"/>
    </i>
    <i r="2">
      <x v="14"/>
    </i>
    <i r="2">
      <x v="15"/>
    </i>
    <i>
      <x v="1"/>
    </i>
    <i r="1">
      <x v="5"/>
    </i>
    <i r="2">
      <x v="8"/>
    </i>
    <i r="2">
      <x v="9"/>
    </i>
    <i r="2">
      <x v="10"/>
    </i>
    <i r="2">
      <x v="29"/>
    </i>
    <i>
      <x v="2"/>
    </i>
    <i r="1">
      <x v="1"/>
    </i>
    <i r="2">
      <x v="2"/>
    </i>
    <i r="2">
      <x v="3"/>
    </i>
    <i r="2">
      <x v="4"/>
    </i>
    <i r="2">
      <x v="5"/>
    </i>
    <i r="2">
      <x v="6"/>
    </i>
    <i r="2">
      <x v="19"/>
    </i>
    <i>
      <x v="3"/>
    </i>
    <i r="1">
      <x v="3"/>
    </i>
    <i r="2">
      <x v="23"/>
    </i>
    <i r="2">
      <x v="24"/>
    </i>
    <i r="2">
      <x v="25"/>
    </i>
    <i r="2">
      <x v="29"/>
    </i>
    <i r="1">
      <x v="6"/>
    </i>
    <i r="2">
      <x v="11"/>
    </i>
    <i r="2">
      <x v="29"/>
    </i>
    <i r="1">
      <x v="9"/>
    </i>
    <i r="2">
      <x v="1"/>
    </i>
    <i r="2">
      <x v="27"/>
    </i>
    <i r="1">
      <x v="10"/>
    </i>
    <i r="2">
      <x v="1"/>
    </i>
    <i r="2">
      <x v="22"/>
    </i>
    <i r="2">
      <x v="28"/>
    </i>
    <i r="2">
      <x v="29"/>
    </i>
    <i r="1">
      <x v="12"/>
    </i>
    <i r="2">
      <x v="29"/>
    </i>
    <i>
      <x v="4"/>
    </i>
    <i r="1">
      <x v="4"/>
    </i>
    <i r="2">
      <x/>
    </i>
    <i r="2">
      <x v="20"/>
    </i>
    <i r="2">
      <x v="26"/>
    </i>
    <i r="2">
      <x v="29"/>
    </i>
    <i r="1">
      <x v="7"/>
    </i>
    <i r="2">
      <x v="17"/>
    </i>
    <i r="2">
      <x v="18"/>
    </i>
    <i r="2">
      <x v="29"/>
    </i>
    <i r="1">
      <x v="8"/>
    </i>
    <i r="2">
      <x v="16"/>
    </i>
    <i r="1">
      <x v="12"/>
    </i>
    <i r="2">
      <x v="7"/>
    </i>
    <i r="2">
      <x v="29"/>
    </i>
    <i t="grand">
      <x/>
    </i>
  </rowItems>
  <colFields count="1">
    <field x="1"/>
  </colFields>
  <colItems count="3">
    <i>
      <x/>
    </i>
    <i>
      <x v="1"/>
    </i>
    <i t="grand">
      <x/>
    </i>
  </colItems>
  <dataFields count="1">
    <dataField name="Nombre de N°" fld="0" subtotal="count" baseField="4" baseItem="8"/>
  </dataFields>
  <formats count="32">
    <format dxfId="21">
      <pivotArea outline="0" collapsedLevelsAreSubtotals="1" fieldPosition="0"/>
    </format>
    <format dxfId="22">
      <pivotArea dataOnly="0" labelOnly="1" outline="0" axis="axisValues" fieldPosition="0"/>
    </format>
    <format dxfId="23">
      <pivotArea type="all" dataOnly="0" outline="0" fieldPosition="0"/>
    </format>
    <format dxfId="24">
      <pivotArea outline="0" collapsedLevelsAreSubtotals="1" fieldPosition="0"/>
    </format>
    <format dxfId="25">
      <pivotArea type="origin" dataOnly="0" labelOnly="1" outline="0" fieldPosition="0"/>
    </format>
    <format dxfId="26">
      <pivotArea field="1" type="button" dataOnly="0" labelOnly="1" outline="0" axis="axisCol" fieldPosition="0"/>
    </format>
    <format dxfId="27">
      <pivotArea type="topRight" dataOnly="0" labelOnly="1" outline="0" fieldPosition="0"/>
    </format>
    <format dxfId="28">
      <pivotArea field="2" type="button" dataOnly="0" labelOnly="1" outline="0" axis="axisRow" fieldPosition="0"/>
    </format>
    <format dxfId="29">
      <pivotArea dataOnly="0" labelOnly="1" fieldPosition="0">
        <references count="1">
          <reference field="2" count="0"/>
        </references>
      </pivotArea>
    </format>
    <format dxfId="30">
      <pivotArea dataOnly="0" labelOnly="1" grandRow="1" outline="0" fieldPosition="0"/>
    </format>
    <format dxfId="31">
      <pivotArea dataOnly="0" labelOnly="1" fieldPosition="0">
        <references count="2">
          <reference field="2" count="1" selected="0">
            <x v="0"/>
          </reference>
          <reference field="3" count="1">
            <x v="11"/>
          </reference>
        </references>
      </pivotArea>
    </format>
    <format dxfId="32">
      <pivotArea dataOnly="0" labelOnly="1" fieldPosition="0">
        <references count="2">
          <reference field="2" count="1" selected="0">
            <x v="1"/>
          </reference>
          <reference field="3" count="2">
            <x v="0"/>
            <x v="5"/>
          </reference>
        </references>
      </pivotArea>
    </format>
    <format dxfId="33">
      <pivotArea dataOnly="0" labelOnly="1" fieldPosition="0">
        <references count="2">
          <reference field="2" count="1" selected="0">
            <x v="2"/>
          </reference>
          <reference field="3" count="1">
            <x v="1"/>
          </reference>
        </references>
      </pivotArea>
    </format>
    <format dxfId="34">
      <pivotArea dataOnly="0" labelOnly="1" fieldPosition="0">
        <references count="2">
          <reference field="2" count="1" selected="0">
            <x v="3"/>
          </reference>
          <reference field="3" count="6">
            <x v="2"/>
            <x v="3"/>
            <x v="6"/>
            <x v="9"/>
            <x v="10"/>
            <x v="12"/>
          </reference>
        </references>
      </pivotArea>
    </format>
    <format dxfId="35">
      <pivotArea dataOnly="0" labelOnly="1" fieldPosition="0">
        <references count="2">
          <reference field="2" count="1" selected="0">
            <x v="4"/>
          </reference>
          <reference field="3" count="4">
            <x v="4"/>
            <x v="7"/>
            <x v="8"/>
            <x v="12"/>
          </reference>
        </references>
      </pivotArea>
    </format>
    <format dxfId="36">
      <pivotArea dataOnly="0" labelOnly="1" fieldPosition="0">
        <references count="1">
          <reference field="1" count="0"/>
        </references>
      </pivotArea>
    </format>
    <format dxfId="37">
      <pivotArea dataOnly="0" labelOnly="1" grandCol="1" outline="0" fieldPosition="0"/>
    </format>
    <format dxfId="38">
      <pivotArea type="all" dataOnly="0" outline="0" fieldPosition="0"/>
    </format>
    <format dxfId="39">
      <pivotArea outline="0" collapsedLevelsAreSubtotals="1" fieldPosition="0"/>
    </format>
    <format dxfId="40">
      <pivotArea type="origin" dataOnly="0" labelOnly="1" outline="0" fieldPosition="0"/>
    </format>
    <format dxfId="41">
      <pivotArea field="1" type="button" dataOnly="0" labelOnly="1" outline="0" axis="axisCol" fieldPosition="0"/>
    </format>
    <format dxfId="42">
      <pivotArea type="topRight" dataOnly="0" labelOnly="1" outline="0" fieldPosition="0"/>
    </format>
    <format dxfId="43">
      <pivotArea field="2" type="button" dataOnly="0" labelOnly="1" outline="0" axis="axisRow" fieldPosition="0"/>
    </format>
    <format dxfId="44">
      <pivotArea dataOnly="0" labelOnly="1" fieldPosition="0">
        <references count="1">
          <reference field="2" count="0"/>
        </references>
      </pivotArea>
    </format>
    <format dxfId="45">
      <pivotArea dataOnly="0" labelOnly="1" grandRow="1" outline="0" fieldPosition="0"/>
    </format>
    <format dxfId="46">
      <pivotArea dataOnly="0" labelOnly="1" fieldPosition="0">
        <references count="2">
          <reference field="2" count="1" selected="0">
            <x v="0"/>
          </reference>
          <reference field="3" count="1">
            <x v="11"/>
          </reference>
        </references>
      </pivotArea>
    </format>
    <format dxfId="47">
      <pivotArea dataOnly="0" labelOnly="1" fieldPosition="0">
        <references count="2">
          <reference field="2" count="1" selected="0">
            <x v="1"/>
          </reference>
          <reference field="3" count="2">
            <x v="0"/>
            <x v="5"/>
          </reference>
        </references>
      </pivotArea>
    </format>
    <format dxfId="48">
      <pivotArea dataOnly="0" labelOnly="1" fieldPosition="0">
        <references count="2">
          <reference field="2" count="1" selected="0">
            <x v="2"/>
          </reference>
          <reference field="3" count="1">
            <x v="1"/>
          </reference>
        </references>
      </pivotArea>
    </format>
    <format dxfId="49">
      <pivotArea dataOnly="0" labelOnly="1" fieldPosition="0">
        <references count="2">
          <reference field="2" count="1" selected="0">
            <x v="3"/>
          </reference>
          <reference field="3" count="6">
            <x v="2"/>
            <x v="3"/>
            <x v="6"/>
            <x v="9"/>
            <x v="10"/>
            <x v="12"/>
          </reference>
        </references>
      </pivotArea>
    </format>
    <format dxfId="50">
      <pivotArea dataOnly="0" labelOnly="1" fieldPosition="0">
        <references count="2">
          <reference field="2" count="1" selected="0">
            <x v="4"/>
          </reference>
          <reference field="3" count="4">
            <x v="4"/>
            <x v="7"/>
            <x v="8"/>
            <x v="12"/>
          </reference>
        </references>
      </pivotArea>
    </format>
    <format dxfId="51">
      <pivotArea dataOnly="0" labelOnly="1" fieldPosition="0">
        <references count="1">
          <reference field="1" count="0"/>
        </references>
      </pivotArea>
    </format>
    <format dxfId="52">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4E5A911-97E9-4FD5-A4AE-C081AA49DF07}" name="PTD_3" displayName="PTD_3" ref="A3:P81" totalsRowShown="0" headerRowDxfId="20" dataDxfId="19" headerRowBorderDxfId="17" tableBorderDxfId="18" totalsRowBorderDxfId="16">
  <autoFilter ref="A3:P81" xr:uid="{FA30B40A-B816-4480-AEA8-EC9AECB0FDB1}"/>
  <sortState xmlns:xlrd2="http://schemas.microsoft.com/office/spreadsheetml/2017/richdata2" ref="A4:J81">
    <sortCondition ref="B3:B81"/>
  </sortState>
  <tableColumns count="16">
    <tableColumn id="1" xr3:uid="{428A1002-A75C-4647-8888-A72AEA2BEF93}" name="N°" dataDxfId="15">
      <calculatedColumnFormula>ROW(A4)-3</calculatedColumnFormula>
    </tableColumn>
    <tableColumn id="15" xr3:uid="{0C57E671-10DE-460D-AA32-541B2A0683D7}" name="Zone" dataDxfId="14"/>
    <tableColumn id="2" xr3:uid="{B79A3D76-3AF0-4B39-BF33-8F5C5E61E06C}" name="Thème " dataDxfId="13"/>
    <tableColumn id="3" xr3:uid="{3EC9BFF9-75D9-4677-ACF8-EA902EA9B96F}" name="Sous-thème" dataDxfId="12"/>
    <tableColumn id="4" xr3:uid="{F4ACF8B0-C319-4BF5-9B5B-E26C63884FF4}" name="Indicateur § PTD " dataDxfId="11"/>
    <tableColumn id="5" xr3:uid="{680B6292-B26D-41B7-A137-08FFCA901F67}" name="Critères" dataDxfId="10"/>
    <tableColumn id="7" xr3:uid="{B9814B1F-5CB0-4E95-9AAC-21A997862DD7}" name="Cibles / Objectifs" dataDxfId="9"/>
    <tableColumn id="8" xr3:uid="{44894E72-D760-4AE7-A56F-38BCA38FFDD4}" name="Indicateur de mesure" dataDxfId="8"/>
    <tableColumn id="9" xr3:uid="{7DF494AA-DB72-40D3-887E-4861CFF5E3F6}" name="Référentiel " dataDxfId="7"/>
    <tableColumn id="10" xr3:uid="{81A4910D-BC45-4543-BE59-CAB218756DB4}" name="Concours" dataDxfId="6"/>
    <tableColumn id="20" xr3:uid="{246C4AE3-28B9-40AC-8F00-C3499D377A03}" name="Complément d'informations " dataDxfId="5"/>
    <tableColumn id="11" xr3:uid="{4D8AEA8F-21F1-460F-BECC-A2D6706BCE48}" name="0" dataDxfId="4"/>
    <tableColumn id="13" xr3:uid="{491BA552-7F02-49E1-9164-C55FB59BE769}" name="EL 2 - Grille EMC2B" dataDxfId="3"/>
    <tableColumn id="14" xr3:uid="{656174C1-E22B-44A1-B60F-6A4A75F369C6}" name="EL 2 - Analyse " dataDxfId="2"/>
    <tableColumn id="16" xr3:uid="{70AE152E-3CFA-4B22-AF5E-E4E7B2B3720A}" name="02" dataDxfId="1"/>
    <tableColumn id="6" xr3:uid="{AF3B73F4-204A-4A08-B9E6-34F6057BBCF1}" name="AP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77A77-3D31-4951-AE6C-385E7F8B3D98}">
  <sheetPr>
    <tabColor theme="9" tint="0.59999389629810485"/>
    <pageSetUpPr fitToPage="1"/>
  </sheetPr>
  <dimension ref="A1:P82"/>
  <sheetViews>
    <sheetView showGridLines="0" tabSelected="1" view="pageBreakPreview" zoomScale="20" zoomScaleNormal="60" zoomScaleSheetLayoutView="20" workbookViewId="0">
      <pane xSplit="7" ySplit="3" topLeftCell="H4" activePane="bottomRight" state="frozen"/>
      <selection pane="bottomRight" activeCell="S28" sqref="S28"/>
      <selection pane="bottomLeft" activeCell="A4" sqref="A4"/>
      <selection pane="topRight" activeCell="H1" sqref="H1"/>
    </sheetView>
  </sheetViews>
  <sheetFormatPr defaultColWidth="10.5703125" defaultRowHeight="16.5" outlineLevelCol="1"/>
  <cols>
    <col min="1" max="1" width="10" style="9" bestFit="1" customWidth="1"/>
    <col min="2" max="2" width="12.140625" style="9" bestFit="1" customWidth="1"/>
    <col min="3" max="3" width="13.85546875" style="40" bestFit="1" customWidth="1"/>
    <col min="4" max="4" width="19.140625" style="1" bestFit="1" customWidth="1"/>
    <col min="5" max="5" width="24.42578125" style="3" customWidth="1"/>
    <col min="6" max="6" width="29.140625" style="3" customWidth="1"/>
    <col min="7" max="7" width="70.140625" style="4" customWidth="1"/>
    <col min="8" max="8" width="19.5703125" style="2" bestFit="1" customWidth="1"/>
    <col min="9" max="9" width="17.5703125" style="149" bestFit="1" customWidth="1"/>
    <col min="10" max="10" width="41.5703125" style="4" hidden="1" customWidth="1" outlineLevel="1"/>
    <col min="11" max="11" width="19.28515625" style="4" hidden="1" customWidth="1" outlineLevel="1"/>
    <col min="12" max="12" width="8.85546875" style="4" hidden="1" customWidth="1" outlineLevel="1"/>
    <col min="13" max="13" width="63.42578125" style="4" hidden="1" customWidth="1" outlineLevel="1"/>
    <col min="14" max="14" width="64.140625" style="4" hidden="1" customWidth="1" outlineLevel="1"/>
    <col min="15" max="15" width="10" style="4" hidden="1" customWidth="1" outlineLevel="1"/>
    <col min="16" max="16" width="54.5703125" style="1" customWidth="1" collapsed="1"/>
    <col min="17" max="16384" width="10.5703125" style="1"/>
  </cols>
  <sheetData>
    <row r="1" spans="1:16" ht="35.1">
      <c r="A1" s="150" t="s">
        <v>0</v>
      </c>
      <c r="B1" s="150"/>
      <c r="C1" s="150"/>
      <c r="D1" s="150"/>
      <c r="E1" s="150"/>
      <c r="F1" s="150"/>
      <c r="G1" s="150"/>
      <c r="H1" s="150"/>
      <c r="I1" s="150"/>
      <c r="J1" s="151" t="s">
        <v>1</v>
      </c>
      <c r="K1" s="151"/>
      <c r="L1" s="151"/>
      <c r="M1" s="151"/>
      <c r="N1" s="151"/>
      <c r="O1" s="151"/>
    </row>
    <row r="2" spans="1:16">
      <c r="B2" s="47"/>
      <c r="D2" s="5"/>
      <c r="E2" s="7"/>
      <c r="F2" s="7"/>
      <c r="G2" s="8"/>
      <c r="H2" s="6"/>
      <c r="I2" s="148"/>
      <c r="J2" s="8"/>
      <c r="K2" s="8"/>
      <c r="L2" s="8"/>
      <c r="M2" s="8"/>
      <c r="N2" s="8"/>
      <c r="O2" s="8"/>
    </row>
    <row r="3" spans="1:16" s="147" customFormat="1" ht="33.6" thickBot="1">
      <c r="A3" s="36" t="s">
        <v>2</v>
      </c>
      <c r="B3" s="37" t="s">
        <v>3</v>
      </c>
      <c r="C3" s="37" t="s">
        <v>4</v>
      </c>
      <c r="D3" s="37" t="s">
        <v>5</v>
      </c>
      <c r="E3" s="37" t="s">
        <v>6</v>
      </c>
      <c r="F3" s="37" t="s">
        <v>7</v>
      </c>
      <c r="G3" s="37" t="s">
        <v>8</v>
      </c>
      <c r="H3" s="37" t="s">
        <v>9</v>
      </c>
      <c r="I3" s="37" t="s">
        <v>10</v>
      </c>
      <c r="J3" s="37" t="s">
        <v>11</v>
      </c>
      <c r="K3" s="37" t="s">
        <v>12</v>
      </c>
      <c r="L3" s="97" t="s">
        <v>13</v>
      </c>
      <c r="M3" s="105" t="s">
        <v>14</v>
      </c>
      <c r="N3" s="105" t="s">
        <v>15</v>
      </c>
      <c r="O3" s="97" t="s">
        <v>16</v>
      </c>
      <c r="P3" s="145" t="s">
        <v>17</v>
      </c>
    </row>
    <row r="4" spans="1:16" ht="99.95" thickTop="1" thickBot="1">
      <c r="A4" s="55">
        <f t="shared" ref="A4:A67" si="0">ROW(A4)-3</f>
        <v>1</v>
      </c>
      <c r="B4" s="52" t="s">
        <v>18</v>
      </c>
      <c r="C4" s="53" t="s">
        <v>19</v>
      </c>
      <c r="D4" s="54" t="s">
        <v>20</v>
      </c>
      <c r="E4" s="54" t="s">
        <v>21</v>
      </c>
      <c r="F4" s="54" t="s">
        <v>22</v>
      </c>
      <c r="G4" s="88" t="s">
        <v>23</v>
      </c>
      <c r="H4" s="52" t="s">
        <v>24</v>
      </c>
      <c r="I4" s="52" t="s">
        <v>25</v>
      </c>
      <c r="J4" s="12" t="s">
        <v>26</v>
      </c>
      <c r="K4" s="12"/>
      <c r="L4" s="98"/>
      <c r="M4" s="113" t="s">
        <v>27</v>
      </c>
      <c r="N4" s="12" t="s">
        <v>28</v>
      </c>
      <c r="O4" s="98"/>
      <c r="P4" s="143" t="s">
        <v>29</v>
      </c>
    </row>
    <row r="5" spans="1:16" s="50" customFormat="1" ht="50.45" thickTop="1" thickBot="1">
      <c r="A5" s="55">
        <f t="shared" si="0"/>
        <v>2</v>
      </c>
      <c r="B5" s="52" t="s">
        <v>18</v>
      </c>
      <c r="C5" s="53" t="s">
        <v>19</v>
      </c>
      <c r="D5" s="54" t="s">
        <v>20</v>
      </c>
      <c r="E5" s="54" t="s">
        <v>21</v>
      </c>
      <c r="F5" s="54" t="s">
        <v>30</v>
      </c>
      <c r="G5" s="12" t="s">
        <v>31</v>
      </c>
      <c r="H5" s="52" t="s">
        <v>24</v>
      </c>
      <c r="I5" s="52" t="s">
        <v>32</v>
      </c>
      <c r="J5" s="106" t="s">
        <v>33</v>
      </c>
      <c r="K5" s="106"/>
      <c r="L5" s="99"/>
      <c r="M5" s="113" t="s">
        <v>34</v>
      </c>
      <c r="N5" s="123" t="s">
        <v>35</v>
      </c>
      <c r="O5" s="99"/>
      <c r="P5" s="142" t="s">
        <v>36</v>
      </c>
    </row>
    <row r="6" spans="1:16" ht="117" thickTop="1" thickBot="1">
      <c r="A6" s="10">
        <f t="shared" si="0"/>
        <v>3</v>
      </c>
      <c r="B6" s="13" t="s">
        <v>18</v>
      </c>
      <c r="C6" s="32" t="s">
        <v>19</v>
      </c>
      <c r="D6" s="11" t="s">
        <v>20</v>
      </c>
      <c r="E6" s="11" t="s">
        <v>37</v>
      </c>
      <c r="F6" s="11" t="s">
        <v>38</v>
      </c>
      <c r="G6" s="61" t="s">
        <v>39</v>
      </c>
      <c r="H6" s="13" t="s">
        <v>40</v>
      </c>
      <c r="I6" s="13" t="s">
        <v>41</v>
      </c>
      <c r="J6" s="12" t="s">
        <v>42</v>
      </c>
      <c r="K6" s="12"/>
      <c r="L6" s="98"/>
      <c r="M6" s="113" t="s">
        <v>43</v>
      </c>
      <c r="N6" s="124" t="s">
        <v>44</v>
      </c>
      <c r="O6" s="98"/>
      <c r="P6" s="142" t="s">
        <v>45</v>
      </c>
    </row>
    <row r="7" spans="1:16" ht="99.95" thickTop="1" thickBot="1">
      <c r="A7" s="55">
        <f t="shared" si="0"/>
        <v>4</v>
      </c>
      <c r="B7" s="52" t="s">
        <v>18</v>
      </c>
      <c r="C7" s="53" t="s">
        <v>19</v>
      </c>
      <c r="D7" s="54" t="s">
        <v>20</v>
      </c>
      <c r="E7" s="54" t="s">
        <v>37</v>
      </c>
      <c r="F7" s="54" t="s">
        <v>46</v>
      </c>
      <c r="G7" s="12" t="s">
        <v>47</v>
      </c>
      <c r="H7" s="52" t="s">
        <v>48</v>
      </c>
      <c r="I7" s="52" t="s">
        <v>32</v>
      </c>
      <c r="J7" s="107" t="s">
        <v>49</v>
      </c>
      <c r="K7" s="107"/>
      <c r="L7" s="99"/>
      <c r="M7" s="113" t="s">
        <v>50</v>
      </c>
      <c r="N7" s="12" t="s">
        <v>51</v>
      </c>
      <c r="O7" s="99"/>
      <c r="P7" s="142" t="s">
        <v>52</v>
      </c>
    </row>
    <row r="8" spans="1:16" ht="132.94999999999999" thickTop="1" thickBot="1">
      <c r="A8" s="10">
        <f t="shared" si="0"/>
        <v>5</v>
      </c>
      <c r="B8" s="13" t="s">
        <v>18</v>
      </c>
      <c r="C8" s="32" t="s">
        <v>19</v>
      </c>
      <c r="D8" s="11" t="s">
        <v>20</v>
      </c>
      <c r="E8" s="11" t="s">
        <v>37</v>
      </c>
      <c r="F8" s="11" t="s">
        <v>53</v>
      </c>
      <c r="G8" s="12" t="s">
        <v>54</v>
      </c>
      <c r="H8" s="52" t="s">
        <v>48</v>
      </c>
      <c r="I8" s="13" t="s">
        <v>25</v>
      </c>
      <c r="J8" s="107" t="s">
        <v>49</v>
      </c>
      <c r="K8" s="107"/>
      <c r="L8" s="99"/>
      <c r="M8" s="113" t="s">
        <v>55</v>
      </c>
      <c r="N8" s="118" t="s">
        <v>56</v>
      </c>
      <c r="O8" s="99"/>
      <c r="P8" s="142" t="s">
        <v>57</v>
      </c>
    </row>
    <row r="9" spans="1:16" ht="62.45" customHeight="1" thickTop="1" thickBot="1">
      <c r="A9" s="10">
        <f t="shared" si="0"/>
        <v>6</v>
      </c>
      <c r="B9" s="13" t="s">
        <v>18</v>
      </c>
      <c r="C9" s="32" t="s">
        <v>19</v>
      </c>
      <c r="D9" s="11" t="s">
        <v>20</v>
      </c>
      <c r="E9" s="11" t="s">
        <v>58</v>
      </c>
      <c r="F9" s="11" t="s">
        <v>59</v>
      </c>
      <c r="G9" s="12" t="s">
        <v>60</v>
      </c>
      <c r="H9" s="13" t="s">
        <v>61</v>
      </c>
      <c r="I9" s="13" t="s">
        <v>62</v>
      </c>
      <c r="J9" s="107" t="s">
        <v>63</v>
      </c>
      <c r="K9" s="107"/>
      <c r="L9" s="99"/>
      <c r="M9" s="113"/>
      <c r="N9" s="12" t="s">
        <v>64</v>
      </c>
      <c r="O9" s="99"/>
      <c r="P9" s="142" t="s">
        <v>65</v>
      </c>
    </row>
    <row r="10" spans="1:16" s="50" customFormat="1" ht="302.10000000000002" customHeight="1" thickTop="1" thickBot="1">
      <c r="A10" s="55">
        <f t="shared" si="0"/>
        <v>7</v>
      </c>
      <c r="B10" s="52" t="s">
        <v>18</v>
      </c>
      <c r="C10" s="53" t="s">
        <v>19</v>
      </c>
      <c r="D10" s="54" t="s">
        <v>20</v>
      </c>
      <c r="E10" s="54" t="s">
        <v>66</v>
      </c>
      <c r="F10" s="54" t="s">
        <v>67</v>
      </c>
      <c r="G10" s="12" t="s">
        <v>68</v>
      </c>
      <c r="H10" s="52" t="s">
        <v>48</v>
      </c>
      <c r="I10" s="52" t="s">
        <v>69</v>
      </c>
      <c r="J10" s="12" t="s">
        <v>70</v>
      </c>
      <c r="K10" s="12"/>
      <c r="L10" s="98"/>
      <c r="M10" s="113" t="s">
        <v>71</v>
      </c>
      <c r="N10" s="12" t="s">
        <v>72</v>
      </c>
      <c r="O10" s="98"/>
      <c r="P10" s="142" t="s">
        <v>73</v>
      </c>
    </row>
    <row r="11" spans="1:16" s="50" customFormat="1" ht="50.45" thickTop="1" thickBot="1">
      <c r="A11" s="10">
        <f t="shared" si="0"/>
        <v>8</v>
      </c>
      <c r="B11" s="13" t="s">
        <v>18</v>
      </c>
      <c r="C11" s="32" t="s">
        <v>19</v>
      </c>
      <c r="D11" s="11" t="s">
        <v>20</v>
      </c>
      <c r="E11" s="11" t="s">
        <v>66</v>
      </c>
      <c r="F11" s="11" t="s">
        <v>74</v>
      </c>
      <c r="G11" s="12" t="s">
        <v>75</v>
      </c>
      <c r="H11" s="13" t="s">
        <v>48</v>
      </c>
      <c r="I11" s="13" t="s">
        <v>69</v>
      </c>
      <c r="J11" s="12" t="s">
        <v>76</v>
      </c>
      <c r="K11" s="12"/>
      <c r="L11" s="98"/>
      <c r="M11" s="113" t="s">
        <v>77</v>
      </c>
      <c r="N11" s="12" t="s">
        <v>78</v>
      </c>
      <c r="O11" s="98"/>
      <c r="P11" s="142" t="s">
        <v>79</v>
      </c>
    </row>
    <row r="12" spans="1:16" s="50" customFormat="1" ht="188.45" customHeight="1" thickTop="1" thickBot="1">
      <c r="A12" s="55">
        <f t="shared" si="0"/>
        <v>9</v>
      </c>
      <c r="B12" s="52" t="s">
        <v>18</v>
      </c>
      <c r="C12" s="53" t="s">
        <v>19</v>
      </c>
      <c r="D12" s="54" t="s">
        <v>20</v>
      </c>
      <c r="E12" s="54" t="s">
        <v>66</v>
      </c>
      <c r="F12" s="54" t="s">
        <v>80</v>
      </c>
      <c r="G12" s="12" t="s">
        <v>81</v>
      </c>
      <c r="H12" s="52" t="s">
        <v>48</v>
      </c>
      <c r="I12" s="52" t="s">
        <v>41</v>
      </c>
      <c r="J12" s="107" t="s">
        <v>82</v>
      </c>
      <c r="K12" s="107"/>
      <c r="L12" s="99"/>
      <c r="M12" s="113" t="s">
        <v>83</v>
      </c>
      <c r="N12" s="12" t="s">
        <v>84</v>
      </c>
      <c r="O12" s="99"/>
      <c r="P12" s="142" t="s">
        <v>85</v>
      </c>
    </row>
    <row r="13" spans="1:16" s="50" customFormat="1" ht="155.44999999999999" customHeight="1" thickTop="1" thickBot="1">
      <c r="A13" s="55">
        <f>ROW(A13)-3</f>
        <v>10</v>
      </c>
      <c r="B13" s="52" t="s">
        <v>18</v>
      </c>
      <c r="C13" s="53" t="s">
        <v>19</v>
      </c>
      <c r="D13" s="54" t="s">
        <v>20</v>
      </c>
      <c r="E13" s="54" t="s">
        <v>66</v>
      </c>
      <c r="F13" s="54" t="s">
        <v>86</v>
      </c>
      <c r="G13" s="108" t="s">
        <v>87</v>
      </c>
      <c r="H13" s="52" t="s">
        <v>48</v>
      </c>
      <c r="I13" s="52" t="s">
        <v>32</v>
      </c>
      <c r="J13" s="12" t="s">
        <v>88</v>
      </c>
      <c r="K13" s="12"/>
      <c r="L13" s="98"/>
      <c r="M13" s="113" t="s">
        <v>89</v>
      </c>
      <c r="N13" s="12" t="s">
        <v>90</v>
      </c>
      <c r="O13" s="98"/>
      <c r="P13" s="142" t="s">
        <v>91</v>
      </c>
    </row>
    <row r="14" spans="1:16" s="50" customFormat="1" ht="73.5" thickTop="1" thickBot="1">
      <c r="A14" s="55">
        <f t="shared" si="0"/>
        <v>11</v>
      </c>
      <c r="B14" s="52" t="s">
        <v>18</v>
      </c>
      <c r="C14" s="53" t="s">
        <v>19</v>
      </c>
      <c r="D14" s="54" t="s">
        <v>20</v>
      </c>
      <c r="E14" s="54" t="s">
        <v>66</v>
      </c>
      <c r="F14" s="54" t="s">
        <v>92</v>
      </c>
      <c r="G14" s="12" t="s">
        <v>93</v>
      </c>
      <c r="H14" s="52" t="s">
        <v>48</v>
      </c>
      <c r="I14" s="52" t="s">
        <v>69</v>
      </c>
      <c r="J14" s="12" t="s">
        <v>76</v>
      </c>
      <c r="K14" s="12"/>
      <c r="L14" s="98"/>
      <c r="M14" s="113" t="s">
        <v>94</v>
      </c>
      <c r="N14" s="12" t="s">
        <v>95</v>
      </c>
      <c r="O14" s="98"/>
      <c r="P14" s="142" t="s">
        <v>96</v>
      </c>
    </row>
    <row r="15" spans="1:16" s="50" customFormat="1" ht="236.45" customHeight="1" thickTop="1" thickBot="1">
      <c r="A15" s="10">
        <f t="shared" si="0"/>
        <v>12</v>
      </c>
      <c r="B15" s="13" t="s">
        <v>18</v>
      </c>
      <c r="C15" s="32" t="s">
        <v>19</v>
      </c>
      <c r="D15" s="11" t="s">
        <v>97</v>
      </c>
      <c r="E15" s="11" t="s">
        <v>98</v>
      </c>
      <c r="F15" s="11" t="s">
        <v>99</v>
      </c>
      <c r="G15" s="15" t="s">
        <v>100</v>
      </c>
      <c r="H15" s="13" t="s">
        <v>101</v>
      </c>
      <c r="I15" s="13" t="s">
        <v>102</v>
      </c>
      <c r="J15" s="109" t="s">
        <v>103</v>
      </c>
      <c r="K15" s="109"/>
      <c r="L15" s="100"/>
      <c r="M15" s="114" t="s">
        <v>104</v>
      </c>
      <c r="N15" s="14" t="s">
        <v>105</v>
      </c>
      <c r="O15" s="100"/>
      <c r="P15" s="146" t="s">
        <v>106</v>
      </c>
    </row>
    <row r="16" spans="1:16" s="50" customFormat="1" ht="77.45" customHeight="1" thickTop="1" thickBot="1">
      <c r="A16" s="10">
        <f t="shared" si="0"/>
        <v>13</v>
      </c>
      <c r="B16" s="13" t="s">
        <v>18</v>
      </c>
      <c r="C16" s="32" t="s">
        <v>19</v>
      </c>
      <c r="D16" s="11" t="s">
        <v>97</v>
      </c>
      <c r="E16" s="11" t="s">
        <v>98</v>
      </c>
      <c r="F16" s="11" t="s">
        <v>107</v>
      </c>
      <c r="G16" s="15" t="s">
        <v>108</v>
      </c>
      <c r="H16" s="13" t="s">
        <v>109</v>
      </c>
      <c r="I16" s="13" t="s">
        <v>69</v>
      </c>
      <c r="J16" s="109" t="s">
        <v>103</v>
      </c>
      <c r="K16" s="109"/>
      <c r="L16" s="100"/>
      <c r="M16" s="114" t="s">
        <v>104</v>
      </c>
      <c r="N16" s="14" t="s">
        <v>110</v>
      </c>
      <c r="O16" s="100"/>
      <c r="P16" s="142" t="s">
        <v>111</v>
      </c>
    </row>
    <row r="17" spans="1:16" ht="165.95" thickTop="1" thickBot="1">
      <c r="A17" s="10">
        <f t="shared" si="0"/>
        <v>14</v>
      </c>
      <c r="B17" s="13" t="s">
        <v>18</v>
      </c>
      <c r="C17" s="32" t="s">
        <v>19</v>
      </c>
      <c r="D17" s="11" t="s">
        <v>97</v>
      </c>
      <c r="E17" s="11" t="s">
        <v>98</v>
      </c>
      <c r="F17" s="11" t="s">
        <v>112</v>
      </c>
      <c r="G17" s="12" t="s">
        <v>113</v>
      </c>
      <c r="H17" s="13" t="s">
        <v>114</v>
      </c>
      <c r="I17" s="13" t="s">
        <v>32</v>
      </c>
      <c r="J17" s="12" t="s">
        <v>115</v>
      </c>
      <c r="K17" s="12"/>
      <c r="L17" s="98"/>
      <c r="M17" s="141" t="s">
        <v>116</v>
      </c>
      <c r="N17" s="12" t="s">
        <v>117</v>
      </c>
      <c r="O17" s="98"/>
      <c r="P17" s="142" t="s">
        <v>118</v>
      </c>
    </row>
    <row r="18" spans="1:16" ht="132.6" customHeight="1" thickTop="1" thickBot="1">
      <c r="A18" s="55">
        <f t="shared" si="0"/>
        <v>15</v>
      </c>
      <c r="B18" s="52" t="s">
        <v>18</v>
      </c>
      <c r="C18" s="53" t="s">
        <v>19</v>
      </c>
      <c r="D18" s="54" t="s">
        <v>97</v>
      </c>
      <c r="E18" s="54" t="s">
        <v>98</v>
      </c>
      <c r="F18" s="54" t="s">
        <v>119</v>
      </c>
      <c r="G18" s="15" t="s">
        <v>120</v>
      </c>
      <c r="H18" s="52" t="s">
        <v>119</v>
      </c>
      <c r="I18" s="52" t="s">
        <v>121</v>
      </c>
      <c r="J18" s="15" t="s">
        <v>122</v>
      </c>
      <c r="K18" s="15"/>
      <c r="L18" s="101"/>
      <c r="M18" s="115" t="s">
        <v>123</v>
      </c>
      <c r="N18" s="15" t="s">
        <v>124</v>
      </c>
      <c r="O18" s="101"/>
      <c r="P18" s="142" t="s">
        <v>125</v>
      </c>
    </row>
    <row r="19" spans="1:16" ht="132.94999999999999" thickTop="1" thickBot="1">
      <c r="A19" s="55">
        <f t="shared" si="0"/>
        <v>16</v>
      </c>
      <c r="B19" s="52" t="s">
        <v>18</v>
      </c>
      <c r="C19" s="53" t="s">
        <v>19</v>
      </c>
      <c r="D19" s="54" t="s">
        <v>97</v>
      </c>
      <c r="E19" s="54" t="s">
        <v>98</v>
      </c>
      <c r="F19" s="54" t="s">
        <v>119</v>
      </c>
      <c r="G19" s="15" t="s">
        <v>126</v>
      </c>
      <c r="H19" s="52" t="s">
        <v>119</v>
      </c>
      <c r="I19" s="52" t="s">
        <v>121</v>
      </c>
      <c r="J19" s="110" t="s">
        <v>33</v>
      </c>
      <c r="K19" s="110"/>
      <c r="L19" s="102"/>
      <c r="M19" s="115" t="s">
        <v>127</v>
      </c>
      <c r="N19" s="15" t="s">
        <v>128</v>
      </c>
      <c r="O19" s="102"/>
      <c r="P19" s="142" t="s">
        <v>129</v>
      </c>
    </row>
    <row r="20" spans="1:16" s="50" customFormat="1" ht="50.45" thickTop="1" thickBot="1">
      <c r="A20" s="55">
        <f t="shared" si="0"/>
        <v>17</v>
      </c>
      <c r="B20" s="52" t="s">
        <v>18</v>
      </c>
      <c r="C20" s="53" t="s">
        <v>19</v>
      </c>
      <c r="D20" s="54" t="s">
        <v>97</v>
      </c>
      <c r="E20" s="54" t="s">
        <v>98</v>
      </c>
      <c r="F20" s="54" t="s">
        <v>130</v>
      </c>
      <c r="G20" s="15" t="s">
        <v>131</v>
      </c>
      <c r="H20" s="52" t="s">
        <v>132</v>
      </c>
      <c r="I20" s="52" t="s">
        <v>32</v>
      </c>
      <c r="J20" s="110" t="s">
        <v>33</v>
      </c>
      <c r="K20" s="110"/>
      <c r="L20" s="102"/>
      <c r="M20" s="115" t="s">
        <v>133</v>
      </c>
      <c r="N20" s="15" t="s">
        <v>134</v>
      </c>
      <c r="O20" s="102"/>
      <c r="P20" s="142"/>
    </row>
    <row r="21" spans="1:16" ht="252" customHeight="1" thickTop="1" thickBot="1">
      <c r="A21" s="10">
        <f t="shared" si="0"/>
        <v>18</v>
      </c>
      <c r="B21" s="13" t="s">
        <v>18</v>
      </c>
      <c r="C21" s="32" t="s">
        <v>19</v>
      </c>
      <c r="D21" s="11" t="s">
        <v>97</v>
      </c>
      <c r="E21" s="11" t="s">
        <v>98</v>
      </c>
      <c r="F21" s="54" t="s">
        <v>135</v>
      </c>
      <c r="G21" s="15" t="s">
        <v>136</v>
      </c>
      <c r="H21" s="13" t="s">
        <v>48</v>
      </c>
      <c r="I21" s="13" t="s">
        <v>32</v>
      </c>
      <c r="J21" s="110" t="s">
        <v>33</v>
      </c>
      <c r="K21" s="110"/>
      <c r="L21" s="102"/>
      <c r="M21" s="115" t="s">
        <v>137</v>
      </c>
      <c r="N21" s="15" t="s">
        <v>138</v>
      </c>
      <c r="O21" s="102"/>
      <c r="P21" s="142" t="s">
        <v>139</v>
      </c>
    </row>
    <row r="22" spans="1:16" ht="252.95" customHeight="1" thickTop="1" thickBot="1">
      <c r="A22" s="10">
        <f t="shared" si="0"/>
        <v>19</v>
      </c>
      <c r="B22" s="13" t="s">
        <v>18</v>
      </c>
      <c r="C22" s="32" t="s">
        <v>19</v>
      </c>
      <c r="D22" s="11" t="s">
        <v>97</v>
      </c>
      <c r="E22" s="11" t="s">
        <v>98</v>
      </c>
      <c r="F22" s="11" t="s">
        <v>140</v>
      </c>
      <c r="G22" s="15" t="s">
        <v>141</v>
      </c>
      <c r="H22" s="13" t="s">
        <v>48</v>
      </c>
      <c r="I22" s="13" t="s">
        <v>32</v>
      </c>
      <c r="J22" s="110" t="s">
        <v>33</v>
      </c>
      <c r="K22" s="110"/>
      <c r="L22" s="102"/>
      <c r="M22" s="115" t="s">
        <v>142</v>
      </c>
      <c r="N22" s="15" t="s">
        <v>143</v>
      </c>
      <c r="O22" s="102"/>
      <c r="P22" s="142" t="s">
        <v>144</v>
      </c>
    </row>
    <row r="23" spans="1:16" s="50" customFormat="1" ht="100.5" customHeight="1" thickTop="1" thickBot="1">
      <c r="A23" s="55">
        <f t="shared" si="0"/>
        <v>20</v>
      </c>
      <c r="B23" s="13" t="s">
        <v>18</v>
      </c>
      <c r="C23" s="53" t="s">
        <v>19</v>
      </c>
      <c r="D23" s="54" t="s">
        <v>97</v>
      </c>
      <c r="E23" s="11" t="s">
        <v>98</v>
      </c>
      <c r="F23" s="54" t="s">
        <v>145</v>
      </c>
      <c r="G23" s="12" t="s">
        <v>146</v>
      </c>
      <c r="H23" s="52" t="s">
        <v>48</v>
      </c>
      <c r="I23" s="13" t="s">
        <v>32</v>
      </c>
      <c r="J23" s="110" t="s">
        <v>33</v>
      </c>
      <c r="K23" s="110"/>
      <c r="L23" s="102"/>
      <c r="M23" s="116" t="s">
        <v>147</v>
      </c>
      <c r="N23" s="15" t="s">
        <v>148</v>
      </c>
      <c r="O23" s="102"/>
      <c r="P23" s="142" t="s">
        <v>149</v>
      </c>
    </row>
    <row r="24" spans="1:16" s="50" customFormat="1" ht="116.45" thickTop="1" thickBot="1">
      <c r="A24" s="10">
        <f t="shared" si="0"/>
        <v>21</v>
      </c>
      <c r="B24" s="13" t="s">
        <v>18</v>
      </c>
      <c r="C24" s="32" t="s">
        <v>19</v>
      </c>
      <c r="D24" s="11" t="s">
        <v>97</v>
      </c>
      <c r="E24" s="11" t="s">
        <v>98</v>
      </c>
      <c r="F24" s="11" t="s">
        <v>150</v>
      </c>
      <c r="G24" s="65" t="s">
        <v>151</v>
      </c>
      <c r="H24" s="13" t="s">
        <v>48</v>
      </c>
      <c r="I24" s="13" t="s">
        <v>32</v>
      </c>
      <c r="J24" s="110" t="s">
        <v>33</v>
      </c>
      <c r="K24" s="110"/>
      <c r="L24" s="102"/>
      <c r="M24" s="116" t="s">
        <v>152</v>
      </c>
      <c r="N24" s="15" t="s">
        <v>153</v>
      </c>
      <c r="O24" s="102"/>
      <c r="P24" s="142" t="s">
        <v>154</v>
      </c>
    </row>
    <row r="25" spans="1:16" ht="50.45" thickTop="1" thickBot="1">
      <c r="A25" s="62">
        <f t="shared" si="0"/>
        <v>22</v>
      </c>
      <c r="B25" s="13" t="s">
        <v>18</v>
      </c>
      <c r="C25" s="32" t="s">
        <v>19</v>
      </c>
      <c r="D25" s="11" t="s">
        <v>97</v>
      </c>
      <c r="E25" s="11" t="s">
        <v>98</v>
      </c>
      <c r="F25" s="11" t="s">
        <v>155</v>
      </c>
      <c r="G25" s="64"/>
      <c r="H25" s="63"/>
      <c r="I25" s="63"/>
      <c r="J25" s="110" t="s">
        <v>33</v>
      </c>
      <c r="K25" s="110"/>
      <c r="L25" s="102"/>
      <c r="M25" s="116" t="s">
        <v>156</v>
      </c>
      <c r="N25" s="15" t="s">
        <v>90</v>
      </c>
      <c r="O25" s="102"/>
      <c r="P25" s="142"/>
    </row>
    <row r="26" spans="1:16" ht="165.95" thickTop="1" thickBot="1">
      <c r="A26" s="10">
        <f t="shared" si="0"/>
        <v>23</v>
      </c>
      <c r="B26" s="13" t="s">
        <v>18</v>
      </c>
      <c r="C26" s="32" t="s">
        <v>19</v>
      </c>
      <c r="D26" s="11" t="s">
        <v>157</v>
      </c>
      <c r="E26" s="11" t="s">
        <v>158</v>
      </c>
      <c r="F26" s="11" t="s">
        <v>159</v>
      </c>
      <c r="G26" s="12" t="s">
        <v>160</v>
      </c>
      <c r="H26" s="13" t="s">
        <v>40</v>
      </c>
      <c r="I26" s="13" t="s">
        <v>32</v>
      </c>
      <c r="J26" s="110" t="s">
        <v>33</v>
      </c>
      <c r="K26" s="110"/>
      <c r="L26" s="102"/>
      <c r="M26" s="115" t="s">
        <v>161</v>
      </c>
      <c r="N26" s="121" t="s">
        <v>162</v>
      </c>
      <c r="O26" s="102"/>
      <c r="P26" s="142" t="s">
        <v>163</v>
      </c>
    </row>
    <row r="27" spans="1:16" s="50" customFormat="1" ht="119.1" customHeight="1" thickTop="1" thickBot="1">
      <c r="A27" s="55">
        <f t="shared" si="0"/>
        <v>24</v>
      </c>
      <c r="B27" s="13" t="s">
        <v>18</v>
      </c>
      <c r="C27" s="53" t="s">
        <v>19</v>
      </c>
      <c r="D27" s="54" t="s">
        <v>157</v>
      </c>
      <c r="E27" s="11" t="s">
        <v>158</v>
      </c>
      <c r="F27" s="54" t="s">
        <v>164</v>
      </c>
      <c r="G27" s="15" t="s">
        <v>165</v>
      </c>
      <c r="H27" s="52" t="s">
        <v>40</v>
      </c>
      <c r="I27" s="52" t="s">
        <v>166</v>
      </c>
      <c r="J27" s="110" t="s">
        <v>33</v>
      </c>
      <c r="K27" s="110"/>
      <c r="L27" s="102"/>
      <c r="M27" s="115" t="s">
        <v>167</v>
      </c>
      <c r="N27" s="122" t="s">
        <v>168</v>
      </c>
      <c r="O27" s="102"/>
      <c r="P27" s="142" t="s">
        <v>169</v>
      </c>
    </row>
    <row r="28" spans="1:16" s="50" customFormat="1" ht="50.45" thickTop="1" thickBot="1">
      <c r="A28" s="55">
        <f t="shared" si="0"/>
        <v>25</v>
      </c>
      <c r="B28" s="13" t="s">
        <v>18</v>
      </c>
      <c r="C28" s="53" t="s">
        <v>19</v>
      </c>
      <c r="D28" s="54" t="s">
        <v>157</v>
      </c>
      <c r="E28" s="11" t="s">
        <v>158</v>
      </c>
      <c r="F28" s="54" t="s">
        <v>170</v>
      </c>
      <c r="G28" s="12" t="s">
        <v>171</v>
      </c>
      <c r="H28" s="52" t="s">
        <v>172</v>
      </c>
      <c r="I28" s="52"/>
      <c r="J28" s="110" t="s">
        <v>33</v>
      </c>
      <c r="K28" s="110"/>
      <c r="L28" s="102"/>
      <c r="M28" s="115" t="s">
        <v>173</v>
      </c>
      <c r="N28" s="15" t="s">
        <v>90</v>
      </c>
      <c r="O28" s="102"/>
      <c r="P28" s="142" t="s">
        <v>174</v>
      </c>
    </row>
    <row r="29" spans="1:16" s="50" customFormat="1" ht="77.45" customHeight="1" thickTop="1" thickBot="1">
      <c r="A29" s="55">
        <f t="shared" si="0"/>
        <v>26</v>
      </c>
      <c r="B29" s="52" t="s">
        <v>18</v>
      </c>
      <c r="C29" s="53" t="s">
        <v>19</v>
      </c>
      <c r="D29" s="54" t="s">
        <v>157</v>
      </c>
      <c r="E29" s="54" t="s">
        <v>158</v>
      </c>
      <c r="F29" s="54" t="s">
        <v>175</v>
      </c>
      <c r="G29" s="12" t="s">
        <v>176</v>
      </c>
      <c r="H29" s="52" t="s">
        <v>40</v>
      </c>
      <c r="I29" s="13" t="s">
        <v>32</v>
      </c>
      <c r="J29" s="107" t="s">
        <v>177</v>
      </c>
      <c r="K29" s="107"/>
      <c r="L29" s="99"/>
      <c r="M29" s="117" t="s">
        <v>178</v>
      </c>
      <c r="N29" s="12" t="s">
        <v>179</v>
      </c>
      <c r="O29" s="99"/>
      <c r="P29" s="142" t="s">
        <v>180</v>
      </c>
    </row>
    <row r="30" spans="1:16" ht="116.45" thickTop="1" thickBot="1">
      <c r="A30" s="16">
        <f t="shared" si="0"/>
        <v>27</v>
      </c>
      <c r="B30" s="19" t="s">
        <v>18</v>
      </c>
      <c r="C30" s="33" t="s">
        <v>181</v>
      </c>
      <c r="D30" s="17" t="s">
        <v>182</v>
      </c>
      <c r="E30" s="17" t="s">
        <v>183</v>
      </c>
      <c r="F30" s="17" t="s">
        <v>184</v>
      </c>
      <c r="G30" s="38" t="s">
        <v>185</v>
      </c>
      <c r="H30" s="19" t="s">
        <v>48</v>
      </c>
      <c r="I30" s="19" t="s">
        <v>32</v>
      </c>
      <c r="J30" s="38" t="s">
        <v>122</v>
      </c>
      <c r="K30" s="38"/>
      <c r="L30" s="101"/>
      <c r="M30" s="38"/>
      <c r="N30" s="38"/>
      <c r="O30" s="101"/>
      <c r="P30" s="142" t="s">
        <v>186</v>
      </c>
    </row>
    <row r="31" spans="1:16" ht="83.45" thickTop="1" thickBot="1">
      <c r="A31" s="16">
        <f t="shared" si="0"/>
        <v>28</v>
      </c>
      <c r="B31" s="19" t="s">
        <v>18</v>
      </c>
      <c r="C31" s="33" t="s">
        <v>181</v>
      </c>
      <c r="D31" s="17" t="s">
        <v>182</v>
      </c>
      <c r="E31" s="17" t="s">
        <v>183</v>
      </c>
      <c r="F31" s="17" t="s">
        <v>187</v>
      </c>
      <c r="G31" s="38" t="s">
        <v>188</v>
      </c>
      <c r="H31" s="19" t="s">
        <v>48</v>
      </c>
      <c r="I31" s="19" t="s">
        <v>32</v>
      </c>
      <c r="J31" s="38" t="s">
        <v>122</v>
      </c>
      <c r="K31" s="38"/>
      <c r="L31" s="101"/>
      <c r="M31" s="38"/>
      <c r="N31" s="38"/>
      <c r="O31" s="101"/>
      <c r="P31" s="142" t="s">
        <v>186</v>
      </c>
    </row>
    <row r="32" spans="1:16" ht="50.45" thickTop="1" thickBot="1">
      <c r="A32" s="16">
        <f t="shared" si="0"/>
        <v>29</v>
      </c>
      <c r="B32" s="19" t="s">
        <v>18</v>
      </c>
      <c r="C32" s="33" t="s">
        <v>181</v>
      </c>
      <c r="D32" s="17" t="s">
        <v>182</v>
      </c>
      <c r="E32" s="17" t="s">
        <v>183</v>
      </c>
      <c r="F32" s="17" t="s">
        <v>189</v>
      </c>
      <c r="G32" s="38" t="s">
        <v>190</v>
      </c>
      <c r="H32" s="19" t="s">
        <v>48</v>
      </c>
      <c r="I32" s="19" t="s">
        <v>32</v>
      </c>
      <c r="J32" s="38" t="s">
        <v>122</v>
      </c>
      <c r="K32" s="38"/>
      <c r="L32" s="101"/>
      <c r="M32" s="38"/>
      <c r="N32" s="38"/>
      <c r="O32" s="101"/>
      <c r="P32" s="142" t="s">
        <v>186</v>
      </c>
    </row>
    <row r="33" spans="1:16" ht="50.45" thickTop="1" thickBot="1">
      <c r="A33" s="16">
        <f t="shared" si="0"/>
        <v>30</v>
      </c>
      <c r="B33" s="19" t="s">
        <v>18</v>
      </c>
      <c r="C33" s="33" t="s">
        <v>181</v>
      </c>
      <c r="D33" s="17" t="s">
        <v>182</v>
      </c>
      <c r="E33" s="17" t="s">
        <v>183</v>
      </c>
      <c r="F33" s="17" t="s">
        <v>191</v>
      </c>
      <c r="G33" s="18" t="s">
        <v>192</v>
      </c>
      <c r="H33" s="19" t="s">
        <v>48</v>
      </c>
      <c r="I33" s="19" t="s">
        <v>32</v>
      </c>
      <c r="J33" s="38" t="s">
        <v>122</v>
      </c>
      <c r="K33" s="38"/>
      <c r="L33" s="101"/>
      <c r="M33" s="38"/>
      <c r="N33" s="38"/>
      <c r="O33" s="101"/>
      <c r="P33" s="142" t="s">
        <v>186</v>
      </c>
    </row>
    <row r="34" spans="1:16" ht="99.95" thickTop="1" thickBot="1">
      <c r="A34" s="16">
        <f t="shared" si="0"/>
        <v>31</v>
      </c>
      <c r="B34" s="19" t="s">
        <v>18</v>
      </c>
      <c r="C34" s="33" t="s">
        <v>181</v>
      </c>
      <c r="D34" s="17" t="s">
        <v>182</v>
      </c>
      <c r="E34" s="17" t="s">
        <v>183</v>
      </c>
      <c r="F34" s="17" t="s">
        <v>193</v>
      </c>
      <c r="G34" s="38" t="s">
        <v>194</v>
      </c>
      <c r="H34" s="19" t="s">
        <v>48</v>
      </c>
      <c r="I34" s="19" t="s">
        <v>32</v>
      </c>
      <c r="J34" s="38" t="s">
        <v>122</v>
      </c>
      <c r="K34" s="38"/>
      <c r="L34" s="101"/>
      <c r="M34" s="38"/>
      <c r="N34" s="38"/>
      <c r="O34" s="101"/>
      <c r="P34" s="142" t="s">
        <v>186</v>
      </c>
    </row>
    <row r="35" spans="1:16" ht="50.45" thickTop="1" thickBot="1">
      <c r="A35" s="16">
        <f t="shared" si="0"/>
        <v>32</v>
      </c>
      <c r="B35" s="19" t="s">
        <v>18</v>
      </c>
      <c r="C35" s="33" t="s">
        <v>181</v>
      </c>
      <c r="D35" s="17" t="s">
        <v>182</v>
      </c>
      <c r="E35" s="17" t="s">
        <v>183</v>
      </c>
      <c r="F35" s="17" t="s">
        <v>195</v>
      </c>
      <c r="G35" s="38" t="s">
        <v>196</v>
      </c>
      <c r="H35" s="19" t="s">
        <v>48</v>
      </c>
      <c r="I35" s="19" t="s">
        <v>32</v>
      </c>
      <c r="J35" s="38" t="s">
        <v>122</v>
      </c>
      <c r="K35" s="38"/>
      <c r="L35" s="101"/>
      <c r="M35" s="38"/>
      <c r="N35" s="38"/>
      <c r="O35" s="101"/>
      <c r="P35" s="142" t="s">
        <v>186</v>
      </c>
    </row>
    <row r="36" spans="1:16" ht="50.45" thickTop="1" thickBot="1">
      <c r="A36" s="16">
        <f t="shared" si="0"/>
        <v>33</v>
      </c>
      <c r="B36" s="19" t="s">
        <v>18</v>
      </c>
      <c r="C36" s="33" t="s">
        <v>181</v>
      </c>
      <c r="D36" s="17" t="s">
        <v>182</v>
      </c>
      <c r="E36" s="17" t="s">
        <v>183</v>
      </c>
      <c r="F36" s="17" t="s">
        <v>197</v>
      </c>
      <c r="G36" s="18" t="s">
        <v>198</v>
      </c>
      <c r="H36" s="68" t="s">
        <v>48</v>
      </c>
      <c r="I36" s="19" t="s">
        <v>32</v>
      </c>
      <c r="J36" s="38" t="s">
        <v>122</v>
      </c>
      <c r="K36" s="38"/>
      <c r="L36" s="101"/>
      <c r="M36" s="38"/>
      <c r="N36" s="38"/>
      <c r="O36" s="101"/>
      <c r="P36" s="142" t="s">
        <v>199</v>
      </c>
    </row>
    <row r="37" spans="1:16" ht="50.45" thickTop="1" thickBot="1">
      <c r="A37" s="16">
        <f t="shared" si="0"/>
        <v>34</v>
      </c>
      <c r="B37" s="19" t="s">
        <v>18</v>
      </c>
      <c r="C37" s="33" t="s">
        <v>181</v>
      </c>
      <c r="D37" s="17" t="s">
        <v>182</v>
      </c>
      <c r="E37" s="17" t="s">
        <v>183</v>
      </c>
      <c r="F37" s="17" t="s">
        <v>200</v>
      </c>
      <c r="G37" s="18" t="s">
        <v>201</v>
      </c>
      <c r="H37" s="68" t="s">
        <v>48</v>
      </c>
      <c r="I37" s="19" t="s">
        <v>32</v>
      </c>
      <c r="J37" s="38" t="s">
        <v>122</v>
      </c>
      <c r="K37" s="38"/>
      <c r="L37" s="101"/>
      <c r="M37" s="38"/>
      <c r="N37" s="38"/>
      <c r="O37" s="101"/>
      <c r="P37" s="142" t="s">
        <v>202</v>
      </c>
    </row>
    <row r="38" spans="1:16" ht="99.95" thickTop="1" thickBot="1">
      <c r="A38" s="16">
        <f t="shared" si="0"/>
        <v>35</v>
      </c>
      <c r="B38" s="19" t="s">
        <v>18</v>
      </c>
      <c r="C38" s="33" t="s">
        <v>181</v>
      </c>
      <c r="D38" s="17" t="s">
        <v>182</v>
      </c>
      <c r="E38" s="17" t="s">
        <v>183</v>
      </c>
      <c r="F38" s="17" t="s">
        <v>203</v>
      </c>
      <c r="G38" s="38" t="s">
        <v>204</v>
      </c>
      <c r="H38" s="68" t="s">
        <v>48</v>
      </c>
      <c r="I38" s="19" t="s">
        <v>205</v>
      </c>
      <c r="J38" s="18" t="s">
        <v>206</v>
      </c>
      <c r="K38" s="18"/>
      <c r="L38" s="98"/>
      <c r="M38" s="18"/>
      <c r="N38" s="18"/>
      <c r="O38" s="98"/>
      <c r="P38" s="142" t="s">
        <v>207</v>
      </c>
    </row>
    <row r="39" spans="1:16" ht="50.45" thickTop="1" thickBot="1">
      <c r="A39" s="16">
        <f t="shared" si="0"/>
        <v>36</v>
      </c>
      <c r="B39" s="19" t="s">
        <v>18</v>
      </c>
      <c r="C39" s="33" t="s">
        <v>181</v>
      </c>
      <c r="D39" s="17" t="s">
        <v>182</v>
      </c>
      <c r="E39" s="17" t="s">
        <v>208</v>
      </c>
      <c r="F39" s="17" t="s">
        <v>209</v>
      </c>
      <c r="G39" s="91" t="s">
        <v>210</v>
      </c>
      <c r="H39" s="19" t="s">
        <v>211</v>
      </c>
      <c r="I39" s="19" t="s">
        <v>32</v>
      </c>
      <c r="J39" s="18" t="s">
        <v>212</v>
      </c>
      <c r="K39" s="18"/>
      <c r="L39" s="98"/>
      <c r="M39" s="18"/>
      <c r="N39" s="18"/>
      <c r="O39" s="98"/>
      <c r="P39" s="142" t="s">
        <v>213</v>
      </c>
    </row>
    <row r="40" spans="1:16" ht="50.45" thickTop="1" thickBot="1">
      <c r="A40" s="16">
        <f t="shared" si="0"/>
        <v>37</v>
      </c>
      <c r="B40" s="19" t="s">
        <v>18</v>
      </c>
      <c r="C40" s="56" t="s">
        <v>181</v>
      </c>
      <c r="D40" s="57" t="s">
        <v>182</v>
      </c>
      <c r="E40" s="57" t="s">
        <v>208</v>
      </c>
      <c r="F40" s="57" t="s">
        <v>214</v>
      </c>
      <c r="G40" s="18" t="s">
        <v>215</v>
      </c>
      <c r="H40" s="68" t="s">
        <v>48</v>
      </c>
      <c r="I40" s="68" t="s">
        <v>32</v>
      </c>
      <c r="J40" s="38" t="s">
        <v>122</v>
      </c>
      <c r="K40" s="38"/>
      <c r="L40" s="101"/>
      <c r="M40" s="38"/>
      <c r="N40" s="38"/>
      <c r="O40" s="101"/>
      <c r="P40" s="142" t="s">
        <v>216</v>
      </c>
    </row>
    <row r="41" spans="1:16" ht="50.45" thickTop="1" thickBot="1">
      <c r="A41" s="16">
        <f t="shared" si="0"/>
        <v>38</v>
      </c>
      <c r="B41" s="19" t="s">
        <v>18</v>
      </c>
      <c r="C41" s="33" t="s">
        <v>181</v>
      </c>
      <c r="D41" s="17" t="s">
        <v>182</v>
      </c>
      <c r="E41" s="17" t="s">
        <v>208</v>
      </c>
      <c r="F41" s="17" t="s">
        <v>217</v>
      </c>
      <c r="G41" s="41" t="s">
        <v>218</v>
      </c>
      <c r="H41" s="68" t="s">
        <v>48</v>
      </c>
      <c r="I41" s="68" t="s">
        <v>32</v>
      </c>
      <c r="J41" s="18" t="s">
        <v>206</v>
      </c>
      <c r="K41" s="18"/>
      <c r="L41" s="98"/>
      <c r="M41" s="18"/>
      <c r="N41" s="18"/>
      <c r="O41" s="98"/>
      <c r="P41" s="142" t="s">
        <v>186</v>
      </c>
    </row>
    <row r="42" spans="1:16" ht="83.45" thickTop="1" thickBot="1">
      <c r="A42" s="16">
        <f t="shared" si="0"/>
        <v>39</v>
      </c>
      <c r="B42" s="19" t="s">
        <v>18</v>
      </c>
      <c r="C42" s="56" t="s">
        <v>181</v>
      </c>
      <c r="D42" s="57" t="s">
        <v>182</v>
      </c>
      <c r="E42" s="57" t="s">
        <v>219</v>
      </c>
      <c r="F42" s="57" t="s">
        <v>220</v>
      </c>
      <c r="G42" s="38" t="s">
        <v>221</v>
      </c>
      <c r="H42" s="68" t="s">
        <v>48</v>
      </c>
      <c r="I42" s="68" t="s">
        <v>32</v>
      </c>
      <c r="J42" s="38" t="s">
        <v>122</v>
      </c>
      <c r="K42" s="38"/>
      <c r="L42" s="101"/>
      <c r="M42" s="38"/>
      <c r="N42" s="38"/>
      <c r="O42" s="101"/>
      <c r="P42" s="142" t="s">
        <v>222</v>
      </c>
    </row>
    <row r="43" spans="1:16" ht="17.45" thickTop="1" thickBot="1">
      <c r="A43" s="16">
        <f t="shared" si="0"/>
        <v>40</v>
      </c>
      <c r="B43" s="19" t="s">
        <v>18</v>
      </c>
      <c r="C43" s="56" t="s">
        <v>181</v>
      </c>
      <c r="D43" s="57" t="s">
        <v>182</v>
      </c>
      <c r="E43" s="57" t="s">
        <v>219</v>
      </c>
      <c r="F43" s="57" t="s">
        <v>223</v>
      </c>
      <c r="G43" s="18" t="s">
        <v>224</v>
      </c>
      <c r="H43" s="68" t="s">
        <v>225</v>
      </c>
      <c r="I43" s="68" t="s">
        <v>32</v>
      </c>
      <c r="J43" s="38" t="s">
        <v>122</v>
      </c>
      <c r="K43" s="38"/>
      <c r="L43" s="101"/>
      <c r="M43" s="38"/>
      <c r="N43" s="38"/>
      <c r="O43" s="101"/>
      <c r="P43" s="142" t="s">
        <v>222</v>
      </c>
    </row>
    <row r="44" spans="1:16" ht="50.45" thickTop="1" thickBot="1">
      <c r="A44" s="16">
        <f t="shared" si="0"/>
        <v>41</v>
      </c>
      <c r="B44" s="19" t="s">
        <v>18</v>
      </c>
      <c r="C44" s="56" t="s">
        <v>181</v>
      </c>
      <c r="D44" s="57" t="s">
        <v>182</v>
      </c>
      <c r="E44" s="57" t="s">
        <v>219</v>
      </c>
      <c r="F44" s="57" t="s">
        <v>226</v>
      </c>
      <c r="G44" s="18" t="s">
        <v>227</v>
      </c>
      <c r="H44" s="68" t="s">
        <v>40</v>
      </c>
      <c r="I44" s="68" t="s">
        <v>228</v>
      </c>
      <c r="J44" s="38" t="s">
        <v>122</v>
      </c>
      <c r="K44" s="38"/>
      <c r="L44" s="101"/>
      <c r="M44" s="38"/>
      <c r="N44" s="38"/>
      <c r="O44" s="101"/>
      <c r="P44" s="142" t="s">
        <v>222</v>
      </c>
    </row>
    <row r="45" spans="1:16" ht="33.950000000000003" thickTop="1" thickBot="1">
      <c r="A45" s="16">
        <f t="shared" si="0"/>
        <v>42</v>
      </c>
      <c r="B45" s="19" t="s">
        <v>18</v>
      </c>
      <c r="C45" s="56" t="s">
        <v>181</v>
      </c>
      <c r="D45" s="57" t="s">
        <v>182</v>
      </c>
      <c r="E45" s="57" t="s">
        <v>219</v>
      </c>
      <c r="F45" s="57" t="s">
        <v>229</v>
      </c>
      <c r="G45" s="18" t="s">
        <v>230</v>
      </c>
      <c r="H45" s="68" t="s">
        <v>40</v>
      </c>
      <c r="I45" s="68" t="s">
        <v>228</v>
      </c>
      <c r="J45" s="38" t="s">
        <v>122</v>
      </c>
      <c r="K45" s="38"/>
      <c r="L45" s="101"/>
      <c r="M45" s="38"/>
      <c r="N45" s="38"/>
      <c r="O45" s="101"/>
      <c r="P45" s="142" t="s">
        <v>222</v>
      </c>
    </row>
    <row r="46" spans="1:16" ht="17.45" thickTop="1" thickBot="1">
      <c r="A46" s="16">
        <f t="shared" si="0"/>
        <v>43</v>
      </c>
      <c r="B46" s="19" t="s">
        <v>18</v>
      </c>
      <c r="C46" s="33" t="s">
        <v>181</v>
      </c>
      <c r="D46" s="57" t="s">
        <v>182</v>
      </c>
      <c r="E46" s="57" t="s">
        <v>219</v>
      </c>
      <c r="F46" s="57" t="s">
        <v>231</v>
      </c>
      <c r="G46" s="18" t="s">
        <v>232</v>
      </c>
      <c r="H46" s="68" t="s">
        <v>48</v>
      </c>
      <c r="I46" s="19"/>
      <c r="J46" s="46" t="s">
        <v>122</v>
      </c>
      <c r="K46" s="46"/>
      <c r="L46" s="103"/>
      <c r="M46" s="46"/>
      <c r="N46" s="46"/>
      <c r="O46" s="103"/>
      <c r="P46" s="142" t="s">
        <v>222</v>
      </c>
    </row>
    <row r="47" spans="1:16" ht="50.45" thickTop="1" thickBot="1">
      <c r="A47" s="67">
        <f t="shared" si="0"/>
        <v>44</v>
      </c>
      <c r="B47" s="68" t="s">
        <v>18</v>
      </c>
      <c r="C47" s="69" t="s">
        <v>181</v>
      </c>
      <c r="D47" s="70" t="s">
        <v>233</v>
      </c>
      <c r="E47" s="70" t="s">
        <v>234</v>
      </c>
      <c r="F47" s="70" t="s">
        <v>235</v>
      </c>
      <c r="G47" s="46" t="s">
        <v>236</v>
      </c>
      <c r="H47" s="92" t="s">
        <v>237</v>
      </c>
      <c r="I47" s="92" t="s">
        <v>32</v>
      </c>
      <c r="J47" s="46" t="s">
        <v>122</v>
      </c>
      <c r="K47" s="46"/>
      <c r="L47" s="103"/>
      <c r="M47" s="46"/>
      <c r="N47" s="46"/>
      <c r="O47" s="103"/>
      <c r="P47" s="142" t="s">
        <v>238</v>
      </c>
    </row>
    <row r="48" spans="1:16" ht="17.45" thickTop="1" thickBot="1">
      <c r="A48" s="16">
        <f t="shared" si="0"/>
        <v>45</v>
      </c>
      <c r="B48" s="19" t="s">
        <v>18</v>
      </c>
      <c r="C48" s="56" t="s">
        <v>181</v>
      </c>
      <c r="D48" s="17" t="s">
        <v>233</v>
      </c>
      <c r="E48" s="57" t="s">
        <v>239</v>
      </c>
      <c r="F48" s="57" t="s">
        <v>223</v>
      </c>
      <c r="G48" s="18" t="s">
        <v>240</v>
      </c>
      <c r="H48" s="68" t="s">
        <v>225</v>
      </c>
      <c r="I48" s="68" t="s">
        <v>32</v>
      </c>
      <c r="J48" s="38" t="s">
        <v>122</v>
      </c>
      <c r="K48" s="38"/>
      <c r="L48" s="101"/>
      <c r="M48" s="38"/>
      <c r="N48" s="38"/>
      <c r="O48" s="101"/>
      <c r="P48" s="142" t="s">
        <v>238</v>
      </c>
    </row>
    <row r="49" spans="1:16" ht="50.45" thickTop="1" thickBot="1">
      <c r="A49" s="16">
        <f t="shared" si="0"/>
        <v>46</v>
      </c>
      <c r="B49" s="19" t="s">
        <v>18</v>
      </c>
      <c r="C49" s="33" t="s">
        <v>181</v>
      </c>
      <c r="D49" s="17" t="s">
        <v>233</v>
      </c>
      <c r="E49" s="17" t="s">
        <v>241</v>
      </c>
      <c r="F49" s="17" t="s">
        <v>242</v>
      </c>
      <c r="G49" s="18" t="s">
        <v>243</v>
      </c>
      <c r="H49" s="19" t="s">
        <v>48</v>
      </c>
      <c r="I49" s="68" t="s">
        <v>32</v>
      </c>
      <c r="J49" s="18" t="s">
        <v>206</v>
      </c>
      <c r="K49" s="18"/>
      <c r="L49" s="98"/>
      <c r="M49" s="18"/>
      <c r="N49" s="18"/>
      <c r="O49" s="98"/>
      <c r="P49" s="142" t="s">
        <v>222</v>
      </c>
    </row>
    <row r="50" spans="1:16" ht="99.95" thickTop="1" thickBot="1">
      <c r="A50" s="16">
        <f t="shared" si="0"/>
        <v>47</v>
      </c>
      <c r="B50" s="19" t="s">
        <v>18</v>
      </c>
      <c r="C50" s="33" t="s">
        <v>181</v>
      </c>
      <c r="D50" s="17" t="s">
        <v>233</v>
      </c>
      <c r="E50" s="17" t="s">
        <v>244</v>
      </c>
      <c r="F50" s="17" t="s">
        <v>244</v>
      </c>
      <c r="G50" s="38" t="s">
        <v>245</v>
      </c>
      <c r="H50" s="19" t="s">
        <v>48</v>
      </c>
      <c r="I50" s="68" t="s">
        <v>32</v>
      </c>
      <c r="J50" s="18" t="s">
        <v>206</v>
      </c>
      <c r="K50" s="18"/>
      <c r="L50" s="98"/>
      <c r="M50" s="18"/>
      <c r="N50" s="18"/>
      <c r="O50" s="98"/>
      <c r="P50" s="142" t="s">
        <v>246</v>
      </c>
    </row>
    <row r="51" spans="1:16" ht="33.950000000000003" thickTop="1" thickBot="1">
      <c r="A51" s="16">
        <f t="shared" si="0"/>
        <v>48</v>
      </c>
      <c r="B51" s="19" t="s">
        <v>18</v>
      </c>
      <c r="C51" s="33" t="s">
        <v>181</v>
      </c>
      <c r="D51" s="17" t="s">
        <v>247</v>
      </c>
      <c r="E51" s="17" t="s">
        <v>248</v>
      </c>
      <c r="F51" s="17" t="s">
        <v>249</v>
      </c>
      <c r="G51" s="18" t="s">
        <v>250</v>
      </c>
      <c r="H51" s="19" t="s">
        <v>251</v>
      </c>
      <c r="I51" s="19" t="s">
        <v>32</v>
      </c>
      <c r="J51" s="46" t="s">
        <v>122</v>
      </c>
      <c r="K51" s="46"/>
      <c r="L51" s="103"/>
      <c r="M51" s="46"/>
      <c r="N51" s="46"/>
      <c r="O51" s="103"/>
      <c r="P51" s="142" t="s">
        <v>252</v>
      </c>
    </row>
    <row r="52" spans="1:16" ht="33.950000000000003" thickTop="1" thickBot="1">
      <c r="A52" s="16">
        <f t="shared" si="0"/>
        <v>49</v>
      </c>
      <c r="B52" s="19" t="s">
        <v>18</v>
      </c>
      <c r="C52" s="33" t="s">
        <v>181</v>
      </c>
      <c r="D52" s="17" t="s">
        <v>247</v>
      </c>
      <c r="E52" s="17" t="s">
        <v>253</v>
      </c>
      <c r="F52" s="17" t="s">
        <v>253</v>
      </c>
      <c r="G52" s="18" t="s">
        <v>250</v>
      </c>
      <c r="H52" s="19" t="s">
        <v>251</v>
      </c>
      <c r="I52" s="19" t="s">
        <v>32</v>
      </c>
      <c r="J52" s="46" t="s">
        <v>122</v>
      </c>
      <c r="K52" s="46"/>
      <c r="L52" s="103"/>
      <c r="M52" s="46"/>
      <c r="N52" s="46"/>
      <c r="O52" s="103"/>
      <c r="P52" s="142" t="s">
        <v>254</v>
      </c>
    </row>
    <row r="53" spans="1:16" ht="149.44999999999999" thickTop="1" thickBot="1">
      <c r="A53" s="16">
        <f t="shared" si="0"/>
        <v>50</v>
      </c>
      <c r="B53" s="19" t="s">
        <v>18</v>
      </c>
      <c r="C53" s="33" t="s">
        <v>181</v>
      </c>
      <c r="D53" s="17" t="s">
        <v>247</v>
      </c>
      <c r="E53" s="17" t="s">
        <v>255</v>
      </c>
      <c r="F53" s="17" t="s">
        <v>256</v>
      </c>
      <c r="G53" s="38" t="s">
        <v>257</v>
      </c>
      <c r="H53" s="19" t="s">
        <v>48</v>
      </c>
      <c r="I53" s="19" t="s">
        <v>258</v>
      </c>
      <c r="J53" s="46" t="s">
        <v>122</v>
      </c>
      <c r="K53" s="46"/>
      <c r="L53" s="103"/>
      <c r="M53" s="46"/>
      <c r="N53" s="46"/>
      <c r="O53" s="103"/>
      <c r="P53" s="142" t="s">
        <v>246</v>
      </c>
    </row>
    <row r="54" spans="1:16" ht="50.45" thickTop="1" thickBot="1">
      <c r="A54" s="20">
        <f t="shared" si="0"/>
        <v>51</v>
      </c>
      <c r="B54" s="48" t="s">
        <v>18</v>
      </c>
      <c r="C54" s="34" t="s">
        <v>259</v>
      </c>
      <c r="D54" s="21" t="s">
        <v>260</v>
      </c>
      <c r="E54" s="21" t="s">
        <v>261</v>
      </c>
      <c r="F54" s="21" t="s">
        <v>262</v>
      </c>
      <c r="G54" s="22" t="s">
        <v>263</v>
      </c>
      <c r="H54" s="48" t="s">
        <v>264</v>
      </c>
      <c r="I54" s="77" t="s">
        <v>205</v>
      </c>
      <c r="J54" s="22" t="s">
        <v>122</v>
      </c>
      <c r="K54" s="22"/>
      <c r="L54" s="98"/>
      <c r="M54" s="22"/>
      <c r="N54" s="22"/>
      <c r="O54" s="98"/>
      <c r="P54" s="142" t="s">
        <v>265</v>
      </c>
    </row>
    <row r="55" spans="1:16" ht="50.45" thickTop="1" thickBot="1">
      <c r="A55" s="20">
        <f t="shared" si="0"/>
        <v>52</v>
      </c>
      <c r="B55" s="48" t="s">
        <v>18</v>
      </c>
      <c r="C55" s="34" t="s">
        <v>259</v>
      </c>
      <c r="D55" s="21" t="s">
        <v>260</v>
      </c>
      <c r="E55" s="21" t="s">
        <v>261</v>
      </c>
      <c r="F55" s="21" t="s">
        <v>266</v>
      </c>
      <c r="G55" s="22" t="s">
        <v>267</v>
      </c>
      <c r="H55" s="48" t="s">
        <v>264</v>
      </c>
      <c r="I55" s="77" t="s">
        <v>205</v>
      </c>
      <c r="J55" s="22" t="s">
        <v>122</v>
      </c>
      <c r="K55" s="22"/>
      <c r="L55" s="98"/>
      <c r="M55" s="22"/>
      <c r="N55" s="22"/>
      <c r="O55" s="98"/>
      <c r="P55" s="142" t="s">
        <v>268</v>
      </c>
    </row>
    <row r="56" spans="1:16" ht="66.95" thickTop="1" thickBot="1">
      <c r="A56" s="20">
        <f t="shared" si="0"/>
        <v>53</v>
      </c>
      <c r="B56" s="48" t="s">
        <v>18</v>
      </c>
      <c r="C56" s="58" t="s">
        <v>259</v>
      </c>
      <c r="D56" s="59" t="s">
        <v>260</v>
      </c>
      <c r="E56" s="59" t="s">
        <v>269</v>
      </c>
      <c r="F56" s="59" t="s">
        <v>270</v>
      </c>
      <c r="G56" s="66" t="s">
        <v>271</v>
      </c>
      <c r="H56" s="48" t="s">
        <v>272</v>
      </c>
      <c r="I56" s="77" t="s">
        <v>273</v>
      </c>
      <c r="J56" s="22" t="s">
        <v>122</v>
      </c>
      <c r="K56" s="22"/>
      <c r="L56" s="98"/>
      <c r="M56" s="22"/>
      <c r="N56" s="22"/>
      <c r="O56" s="98"/>
      <c r="P56" s="142" t="s">
        <v>274</v>
      </c>
    </row>
    <row r="57" spans="1:16" ht="50.45" thickTop="1" thickBot="1">
      <c r="A57" s="76">
        <f t="shared" si="0"/>
        <v>54</v>
      </c>
      <c r="B57" s="77" t="s">
        <v>18</v>
      </c>
      <c r="C57" s="58" t="s">
        <v>259</v>
      </c>
      <c r="D57" s="59" t="s">
        <v>260</v>
      </c>
      <c r="E57" s="59" t="s">
        <v>275</v>
      </c>
      <c r="F57" s="59" t="s">
        <v>276</v>
      </c>
      <c r="G57" s="22" t="s">
        <v>277</v>
      </c>
      <c r="H57" s="77" t="s">
        <v>278</v>
      </c>
      <c r="I57" s="77" t="s">
        <v>279</v>
      </c>
      <c r="J57" s="22" t="s">
        <v>122</v>
      </c>
      <c r="K57" s="22"/>
      <c r="L57" s="98"/>
      <c r="M57" s="22"/>
      <c r="N57" s="22"/>
      <c r="O57" s="98"/>
      <c r="P57" s="142" t="s">
        <v>280</v>
      </c>
    </row>
    <row r="58" spans="1:16" ht="33.950000000000003" thickTop="1" thickBot="1">
      <c r="A58" s="71">
        <f t="shared" si="0"/>
        <v>55</v>
      </c>
      <c r="B58" s="72" t="s">
        <v>18</v>
      </c>
      <c r="C58" s="73" t="s">
        <v>259</v>
      </c>
      <c r="D58" s="74" t="s">
        <v>260</v>
      </c>
      <c r="E58" s="74" t="s">
        <v>275</v>
      </c>
      <c r="F58" s="74" t="s">
        <v>281</v>
      </c>
      <c r="G58" s="75" t="s">
        <v>48</v>
      </c>
      <c r="H58" s="72"/>
      <c r="I58" s="72"/>
      <c r="J58" s="22" t="s">
        <v>122</v>
      </c>
      <c r="K58" s="22"/>
      <c r="L58" s="98"/>
      <c r="M58" s="22"/>
      <c r="N58" s="22"/>
      <c r="O58" s="98"/>
      <c r="P58" s="142"/>
    </row>
    <row r="59" spans="1:16" ht="59.1" thickTop="1" thickBot="1">
      <c r="A59" s="93">
        <f t="shared" si="0"/>
        <v>56</v>
      </c>
      <c r="B59" s="26" t="s">
        <v>18</v>
      </c>
      <c r="C59" s="94" t="s">
        <v>282</v>
      </c>
      <c r="D59" s="23" t="s">
        <v>283</v>
      </c>
      <c r="E59" s="23" t="s">
        <v>284</v>
      </c>
      <c r="F59" s="60" t="s">
        <v>285</v>
      </c>
      <c r="G59" s="25" t="s">
        <v>286</v>
      </c>
      <c r="H59" s="26" t="s">
        <v>48</v>
      </c>
      <c r="I59" s="26" t="s">
        <v>287</v>
      </c>
      <c r="J59" s="24" t="s">
        <v>288</v>
      </c>
      <c r="K59" s="24"/>
      <c r="L59" s="104"/>
      <c r="M59" s="119" t="s">
        <v>289</v>
      </c>
      <c r="N59" s="24"/>
      <c r="O59" s="104"/>
      <c r="P59" s="142" t="s">
        <v>290</v>
      </c>
    </row>
    <row r="60" spans="1:16" ht="111.6" customHeight="1" thickTop="1" thickBot="1">
      <c r="A60" s="93">
        <f t="shared" si="0"/>
        <v>57</v>
      </c>
      <c r="B60" s="26" t="s">
        <v>18</v>
      </c>
      <c r="C60" s="94" t="s">
        <v>282</v>
      </c>
      <c r="D60" s="23" t="s">
        <v>283</v>
      </c>
      <c r="E60" s="23" t="s">
        <v>284</v>
      </c>
      <c r="F60" s="60" t="s">
        <v>291</v>
      </c>
      <c r="G60" s="24" t="s">
        <v>292</v>
      </c>
      <c r="H60" s="26" t="s">
        <v>48</v>
      </c>
      <c r="I60" s="26" t="s">
        <v>287</v>
      </c>
      <c r="J60" s="112" t="s">
        <v>293</v>
      </c>
      <c r="K60" s="112"/>
      <c r="L60" s="99"/>
      <c r="M60" s="119" t="s">
        <v>294</v>
      </c>
      <c r="N60" s="24"/>
      <c r="O60" s="99"/>
      <c r="P60" s="142" t="s">
        <v>295</v>
      </c>
    </row>
    <row r="61" spans="1:16" ht="33.950000000000003" thickTop="1" thickBot="1">
      <c r="A61" s="95">
        <f t="shared" si="0"/>
        <v>58</v>
      </c>
      <c r="B61" s="82" t="s">
        <v>18</v>
      </c>
      <c r="C61" s="96" t="s">
        <v>282</v>
      </c>
      <c r="D61" s="60" t="s">
        <v>283</v>
      </c>
      <c r="E61" s="60" t="s">
        <v>284</v>
      </c>
      <c r="F61" s="60" t="s">
        <v>296</v>
      </c>
      <c r="G61" s="25" t="s">
        <v>297</v>
      </c>
      <c r="H61" s="82" t="s">
        <v>48</v>
      </c>
      <c r="I61" s="82" t="s">
        <v>287</v>
      </c>
      <c r="J61" s="24"/>
      <c r="K61" s="24"/>
      <c r="L61" s="104"/>
      <c r="M61" s="119"/>
      <c r="N61" s="24" t="s">
        <v>90</v>
      </c>
      <c r="O61" s="104"/>
      <c r="P61" s="142" t="s">
        <v>280</v>
      </c>
    </row>
    <row r="62" spans="1:16" ht="33.950000000000003" thickTop="1" thickBot="1">
      <c r="A62" s="93">
        <f t="shared" si="0"/>
        <v>59</v>
      </c>
      <c r="B62" s="26" t="s">
        <v>18</v>
      </c>
      <c r="C62" s="94" t="s">
        <v>282</v>
      </c>
      <c r="D62" s="23" t="s">
        <v>283</v>
      </c>
      <c r="E62" s="23" t="s">
        <v>284</v>
      </c>
      <c r="F62" s="23" t="s">
        <v>74</v>
      </c>
      <c r="G62" s="24" t="s">
        <v>297</v>
      </c>
      <c r="H62" s="26" t="s">
        <v>48</v>
      </c>
      <c r="I62" s="26" t="s">
        <v>287</v>
      </c>
      <c r="J62" s="24" t="s">
        <v>298</v>
      </c>
      <c r="K62" s="24"/>
      <c r="L62" s="104"/>
      <c r="M62" s="119"/>
      <c r="N62" s="24"/>
      <c r="O62" s="104"/>
      <c r="P62" s="142" t="s">
        <v>299</v>
      </c>
    </row>
    <row r="63" spans="1:16" ht="33.950000000000003" thickTop="1" thickBot="1">
      <c r="A63" s="93">
        <f t="shared" si="0"/>
        <v>60</v>
      </c>
      <c r="B63" s="26" t="s">
        <v>18</v>
      </c>
      <c r="C63" s="94" t="s">
        <v>282</v>
      </c>
      <c r="D63" s="23" t="s">
        <v>283</v>
      </c>
      <c r="E63" s="23" t="s">
        <v>284</v>
      </c>
      <c r="F63" s="23" t="s">
        <v>59</v>
      </c>
      <c r="G63" s="24" t="s">
        <v>297</v>
      </c>
      <c r="H63" s="26" t="s">
        <v>48</v>
      </c>
      <c r="I63" s="26" t="s">
        <v>287</v>
      </c>
      <c r="J63" s="24"/>
      <c r="K63" s="24"/>
      <c r="L63" s="104"/>
      <c r="M63" s="119"/>
      <c r="N63" s="24" t="s">
        <v>90</v>
      </c>
      <c r="O63" s="104"/>
      <c r="P63" s="142" t="s">
        <v>300</v>
      </c>
    </row>
    <row r="64" spans="1:16" ht="99.95" thickTop="1" thickBot="1">
      <c r="A64" s="95">
        <f t="shared" si="0"/>
        <v>61</v>
      </c>
      <c r="B64" s="82" t="s">
        <v>18</v>
      </c>
      <c r="C64" s="96" t="s">
        <v>282</v>
      </c>
      <c r="D64" s="60" t="s">
        <v>283</v>
      </c>
      <c r="E64" s="60" t="s">
        <v>301</v>
      </c>
      <c r="F64" s="60" t="s">
        <v>302</v>
      </c>
      <c r="G64" s="25" t="s">
        <v>303</v>
      </c>
      <c r="H64" s="82" t="s">
        <v>304</v>
      </c>
      <c r="I64" s="82" t="s">
        <v>32</v>
      </c>
      <c r="J64" s="111" t="s">
        <v>305</v>
      </c>
      <c r="K64" s="111"/>
      <c r="L64" s="102"/>
      <c r="M64" s="119" t="s">
        <v>306</v>
      </c>
      <c r="N64" s="24"/>
      <c r="O64" s="102"/>
      <c r="P64" s="142" t="s">
        <v>307</v>
      </c>
    </row>
    <row r="65" spans="1:16" ht="44.45" thickTop="1" thickBot="1">
      <c r="A65" s="93">
        <f t="shared" si="0"/>
        <v>62</v>
      </c>
      <c r="B65" s="26" t="s">
        <v>18</v>
      </c>
      <c r="C65" s="94" t="s">
        <v>282</v>
      </c>
      <c r="D65" s="23" t="s">
        <v>283</v>
      </c>
      <c r="E65" s="23" t="s">
        <v>301</v>
      </c>
      <c r="F65" s="23" t="s">
        <v>308</v>
      </c>
      <c r="G65" s="24" t="s">
        <v>309</v>
      </c>
      <c r="H65" s="26" t="s">
        <v>310</v>
      </c>
      <c r="I65" s="26" t="s">
        <v>32</v>
      </c>
      <c r="J65" s="24" t="s">
        <v>311</v>
      </c>
      <c r="K65" s="24"/>
      <c r="L65" s="104"/>
      <c r="M65" s="119" t="s">
        <v>312</v>
      </c>
      <c r="N65" s="24"/>
      <c r="O65" s="104"/>
      <c r="P65" s="142" t="s">
        <v>313</v>
      </c>
    </row>
    <row r="66" spans="1:16" ht="33.950000000000003" thickTop="1" thickBot="1">
      <c r="A66" s="93">
        <f t="shared" si="0"/>
        <v>63</v>
      </c>
      <c r="B66" s="26" t="s">
        <v>18</v>
      </c>
      <c r="C66" s="94" t="s">
        <v>282</v>
      </c>
      <c r="D66" s="23" t="s">
        <v>283</v>
      </c>
      <c r="E66" s="23" t="s">
        <v>301</v>
      </c>
      <c r="F66" s="23" t="s">
        <v>308</v>
      </c>
      <c r="G66" s="24" t="s">
        <v>314</v>
      </c>
      <c r="H66" s="26" t="s">
        <v>48</v>
      </c>
      <c r="I66" s="26" t="s">
        <v>32</v>
      </c>
      <c r="J66" s="24"/>
      <c r="K66" s="24"/>
      <c r="L66" s="104"/>
      <c r="M66" s="119"/>
      <c r="N66" s="24"/>
      <c r="O66" s="104"/>
      <c r="P66" s="142" t="s">
        <v>307</v>
      </c>
    </row>
    <row r="67" spans="1:16" s="50" customFormat="1" ht="136.5" customHeight="1" thickTop="1" thickBot="1">
      <c r="A67" s="93">
        <f t="shared" si="0"/>
        <v>64</v>
      </c>
      <c r="B67" s="26" t="s">
        <v>18</v>
      </c>
      <c r="C67" s="94" t="s">
        <v>282</v>
      </c>
      <c r="D67" s="23" t="s">
        <v>283</v>
      </c>
      <c r="E67" s="23" t="s">
        <v>315</v>
      </c>
      <c r="F67" s="23" t="s">
        <v>316</v>
      </c>
      <c r="G67" s="51" t="s">
        <v>317</v>
      </c>
      <c r="H67" s="26" t="s">
        <v>48</v>
      </c>
      <c r="I67" s="26" t="s">
        <v>32</v>
      </c>
      <c r="J67" s="24" t="s">
        <v>318</v>
      </c>
      <c r="K67" s="24"/>
      <c r="L67" s="104"/>
      <c r="M67" s="119" t="s">
        <v>319</v>
      </c>
      <c r="N67" s="24"/>
      <c r="O67" s="104"/>
      <c r="P67" s="142" t="s">
        <v>320</v>
      </c>
    </row>
    <row r="68" spans="1:16" ht="121.5" customHeight="1" thickTop="1" thickBot="1">
      <c r="A68" s="93">
        <f t="shared" ref="A68:A79" si="1">ROW(A68)-3</f>
        <v>65</v>
      </c>
      <c r="B68" s="26" t="s">
        <v>18</v>
      </c>
      <c r="C68" s="94" t="s">
        <v>282</v>
      </c>
      <c r="D68" s="23" t="s">
        <v>283</v>
      </c>
      <c r="E68" s="23" t="s">
        <v>315</v>
      </c>
      <c r="F68" s="23" t="s">
        <v>321</v>
      </c>
      <c r="G68" s="51" t="s">
        <v>322</v>
      </c>
      <c r="H68" s="26" t="s">
        <v>323</v>
      </c>
      <c r="I68" s="26" t="s">
        <v>287</v>
      </c>
      <c r="J68" s="111" t="s">
        <v>305</v>
      </c>
      <c r="K68" s="111"/>
      <c r="L68" s="102"/>
      <c r="M68" s="119" t="s">
        <v>324</v>
      </c>
      <c r="N68" s="24" t="s">
        <v>325</v>
      </c>
      <c r="O68" s="102"/>
      <c r="P68" s="142" t="s">
        <v>326</v>
      </c>
    </row>
    <row r="69" spans="1:16" s="50" customFormat="1" ht="108.95" customHeight="1" thickTop="1" thickBot="1">
      <c r="A69" s="93">
        <f t="shared" si="1"/>
        <v>66</v>
      </c>
      <c r="B69" s="26" t="s">
        <v>18</v>
      </c>
      <c r="C69" s="94" t="s">
        <v>282</v>
      </c>
      <c r="D69" s="23" t="s">
        <v>283</v>
      </c>
      <c r="E69" s="23" t="s">
        <v>315</v>
      </c>
      <c r="F69" s="23" t="s">
        <v>327</v>
      </c>
      <c r="G69" s="51" t="s">
        <v>328</v>
      </c>
      <c r="H69" s="26" t="s">
        <v>329</v>
      </c>
      <c r="I69" s="26" t="s">
        <v>287</v>
      </c>
      <c r="J69" s="112" t="s">
        <v>330</v>
      </c>
      <c r="K69" s="112"/>
      <c r="L69" s="99"/>
      <c r="M69" s="119" t="s">
        <v>331</v>
      </c>
      <c r="N69" s="24"/>
      <c r="O69" s="99"/>
      <c r="P69" s="142" t="s">
        <v>332</v>
      </c>
    </row>
    <row r="70" spans="1:16" s="50" customFormat="1" ht="126.6" customHeight="1" thickTop="1" thickBot="1">
      <c r="A70" s="93">
        <f t="shared" si="1"/>
        <v>67</v>
      </c>
      <c r="B70" s="26" t="s">
        <v>18</v>
      </c>
      <c r="C70" s="94" t="s">
        <v>282</v>
      </c>
      <c r="D70" s="23" t="s">
        <v>283</v>
      </c>
      <c r="E70" s="23" t="s">
        <v>315</v>
      </c>
      <c r="F70" s="23" t="s">
        <v>333</v>
      </c>
      <c r="G70" s="51" t="s">
        <v>334</v>
      </c>
      <c r="H70" s="26" t="s">
        <v>48</v>
      </c>
      <c r="I70" s="26" t="s">
        <v>287</v>
      </c>
      <c r="J70" s="111" t="s">
        <v>305</v>
      </c>
      <c r="K70" s="111"/>
      <c r="L70" s="102"/>
      <c r="M70" s="119" t="s">
        <v>324</v>
      </c>
      <c r="N70" s="24"/>
      <c r="O70" s="102"/>
      <c r="P70" s="142" t="s">
        <v>335</v>
      </c>
    </row>
    <row r="71" spans="1:16" s="50" customFormat="1" ht="50.45" thickTop="1" thickBot="1">
      <c r="A71" s="93">
        <f t="shared" si="1"/>
        <v>68</v>
      </c>
      <c r="B71" s="26" t="s">
        <v>18</v>
      </c>
      <c r="C71" s="94" t="s">
        <v>282</v>
      </c>
      <c r="D71" s="23" t="s">
        <v>283</v>
      </c>
      <c r="E71" s="23" t="s">
        <v>336</v>
      </c>
      <c r="F71" s="23" t="s">
        <v>337</v>
      </c>
      <c r="G71" s="51"/>
      <c r="H71" s="26"/>
      <c r="I71" s="26"/>
      <c r="J71" s="111" t="s">
        <v>305</v>
      </c>
      <c r="K71" s="111"/>
      <c r="L71" s="102"/>
      <c r="M71" s="119"/>
      <c r="N71" s="24" t="s">
        <v>90</v>
      </c>
      <c r="O71" s="102"/>
      <c r="P71" s="142" t="s">
        <v>338</v>
      </c>
    </row>
    <row r="72" spans="1:16" s="50" customFormat="1" ht="72" customHeight="1" thickTop="1" thickBot="1">
      <c r="A72" s="95">
        <f t="shared" si="1"/>
        <v>69</v>
      </c>
      <c r="B72" s="82" t="s">
        <v>18</v>
      </c>
      <c r="C72" s="96" t="s">
        <v>282</v>
      </c>
      <c r="D72" s="60" t="s">
        <v>283</v>
      </c>
      <c r="E72" s="60" t="s">
        <v>336</v>
      </c>
      <c r="F72" s="60" t="s">
        <v>339</v>
      </c>
      <c r="G72" s="25" t="s">
        <v>340</v>
      </c>
      <c r="H72" s="82" t="s">
        <v>48</v>
      </c>
      <c r="I72" s="82" t="s">
        <v>32</v>
      </c>
      <c r="J72" s="24" t="s">
        <v>341</v>
      </c>
      <c r="K72" s="24"/>
      <c r="L72" s="104"/>
      <c r="M72" s="119" t="s">
        <v>342</v>
      </c>
      <c r="N72" s="24"/>
      <c r="O72" s="104"/>
      <c r="P72" s="142" t="s">
        <v>343</v>
      </c>
    </row>
    <row r="73" spans="1:16" s="50" customFormat="1" ht="50.45" thickTop="1" thickBot="1">
      <c r="A73" s="93">
        <f t="shared" si="1"/>
        <v>70</v>
      </c>
      <c r="B73" s="26" t="s">
        <v>18</v>
      </c>
      <c r="C73" s="94" t="s">
        <v>282</v>
      </c>
      <c r="D73" s="23" t="s">
        <v>283</v>
      </c>
      <c r="E73" s="23" t="s">
        <v>344</v>
      </c>
      <c r="F73" s="23" t="s">
        <v>345</v>
      </c>
      <c r="G73" s="24" t="s">
        <v>346</v>
      </c>
      <c r="H73" s="26" t="s">
        <v>48</v>
      </c>
      <c r="I73" s="26" t="s">
        <v>347</v>
      </c>
      <c r="J73" s="24" t="s">
        <v>288</v>
      </c>
      <c r="K73" s="24"/>
      <c r="L73" s="104"/>
      <c r="M73" s="120" t="s">
        <v>348</v>
      </c>
      <c r="N73" s="24" t="s">
        <v>90</v>
      </c>
      <c r="O73" s="104"/>
      <c r="P73" s="142" t="s">
        <v>349</v>
      </c>
    </row>
    <row r="74" spans="1:16" s="42" customFormat="1" ht="50.45" thickTop="1" thickBot="1">
      <c r="A74" s="81">
        <f t="shared" si="1"/>
        <v>71</v>
      </c>
      <c r="B74" s="82" t="s">
        <v>18</v>
      </c>
      <c r="C74" s="78" t="s">
        <v>282</v>
      </c>
      <c r="D74" s="79" t="s">
        <v>283</v>
      </c>
      <c r="E74" s="79" t="s">
        <v>344</v>
      </c>
      <c r="F74" s="60" t="s">
        <v>350</v>
      </c>
      <c r="G74" s="25" t="s">
        <v>351</v>
      </c>
      <c r="H74" s="80" t="s">
        <v>48</v>
      </c>
      <c r="I74" s="82" t="s">
        <v>32</v>
      </c>
      <c r="J74" s="111" t="s">
        <v>305</v>
      </c>
      <c r="K74" s="111"/>
      <c r="L74" s="102"/>
      <c r="M74" s="120" t="s">
        <v>352</v>
      </c>
      <c r="N74" s="24"/>
      <c r="O74" s="102"/>
      <c r="P74" s="142" t="s">
        <v>353</v>
      </c>
    </row>
    <row r="75" spans="1:16" s="42" customFormat="1" ht="33.950000000000003" thickTop="1" thickBot="1">
      <c r="A75" s="83">
        <f t="shared" si="1"/>
        <v>72</v>
      </c>
      <c r="B75" s="84" t="s">
        <v>18</v>
      </c>
      <c r="C75" s="85" t="s">
        <v>354</v>
      </c>
      <c r="D75" s="86" t="s">
        <v>355</v>
      </c>
      <c r="E75" s="86" t="s">
        <v>356</v>
      </c>
      <c r="F75" s="86" t="s">
        <v>357</v>
      </c>
      <c r="G75" s="89" t="s">
        <v>358</v>
      </c>
      <c r="H75" s="87" t="s">
        <v>40</v>
      </c>
      <c r="I75" s="84" t="s">
        <v>359</v>
      </c>
      <c r="J75" s="29" t="s">
        <v>360</v>
      </c>
      <c r="K75" s="29"/>
      <c r="L75" s="29"/>
      <c r="M75" s="29"/>
      <c r="N75" s="29"/>
      <c r="O75" s="98"/>
      <c r="P75" s="142" t="s">
        <v>361</v>
      </c>
    </row>
    <row r="76" spans="1:16" s="42" customFormat="1" ht="33.950000000000003" thickTop="1" thickBot="1">
      <c r="A76" s="83">
        <f t="shared" si="1"/>
        <v>73</v>
      </c>
      <c r="B76" s="84" t="s">
        <v>18</v>
      </c>
      <c r="C76" s="85" t="s">
        <v>354</v>
      </c>
      <c r="D76" s="86" t="s">
        <v>355</v>
      </c>
      <c r="E76" s="86" t="s">
        <v>356</v>
      </c>
      <c r="F76" s="86" t="s">
        <v>362</v>
      </c>
      <c r="G76" s="90">
        <v>0.2</v>
      </c>
      <c r="H76" s="87" t="s">
        <v>40</v>
      </c>
      <c r="I76" s="84" t="s">
        <v>359</v>
      </c>
      <c r="J76" s="29" t="s">
        <v>360</v>
      </c>
      <c r="K76" s="29"/>
      <c r="L76" s="29"/>
      <c r="M76" s="29"/>
      <c r="N76" s="29"/>
      <c r="O76" s="98"/>
      <c r="P76" s="142" t="s">
        <v>363</v>
      </c>
    </row>
    <row r="77" spans="1:16" s="42" customFormat="1" ht="83.45" thickTop="1" thickBot="1">
      <c r="A77" s="27">
        <f t="shared" si="1"/>
        <v>74</v>
      </c>
      <c r="B77" s="49" t="s">
        <v>18</v>
      </c>
      <c r="C77" s="35" t="s">
        <v>354</v>
      </c>
      <c r="D77" s="28" t="s">
        <v>355</v>
      </c>
      <c r="E77" s="28" t="s">
        <v>356</v>
      </c>
      <c r="F77" s="28" t="s">
        <v>364</v>
      </c>
      <c r="G77" s="39" t="s">
        <v>365</v>
      </c>
      <c r="H77" s="30" t="s">
        <v>48</v>
      </c>
      <c r="I77" s="49" t="s">
        <v>32</v>
      </c>
      <c r="J77" s="29" t="s">
        <v>288</v>
      </c>
      <c r="K77" s="29"/>
      <c r="L77" s="29"/>
      <c r="M77" s="29"/>
      <c r="N77" s="29"/>
      <c r="O77" s="98"/>
      <c r="P77" s="142" t="s">
        <v>366</v>
      </c>
    </row>
    <row r="78" spans="1:16" s="42" customFormat="1" ht="33.950000000000003" thickTop="1" thickBot="1">
      <c r="A78" s="83">
        <f t="shared" si="1"/>
        <v>75</v>
      </c>
      <c r="B78" s="84" t="s">
        <v>18</v>
      </c>
      <c r="C78" s="85" t="s">
        <v>354</v>
      </c>
      <c r="D78" s="86" t="s">
        <v>355</v>
      </c>
      <c r="E78" s="86" t="s">
        <v>356</v>
      </c>
      <c r="F78" s="86" t="s">
        <v>367</v>
      </c>
      <c r="G78" s="29" t="s">
        <v>368</v>
      </c>
      <c r="H78" s="87" t="s">
        <v>369</v>
      </c>
      <c r="I78" s="84" t="s">
        <v>32</v>
      </c>
      <c r="J78" s="29" t="s">
        <v>288</v>
      </c>
      <c r="K78" s="29"/>
      <c r="L78" s="29"/>
      <c r="M78" s="29"/>
      <c r="N78" s="29"/>
      <c r="O78" s="98"/>
      <c r="P78" s="142" t="s">
        <v>370</v>
      </c>
    </row>
    <row r="79" spans="1:16" s="42" customFormat="1" ht="182.45" thickTop="1" thickBot="1">
      <c r="A79" s="27">
        <f t="shared" si="1"/>
        <v>76</v>
      </c>
      <c r="B79" s="49" t="s">
        <v>18</v>
      </c>
      <c r="C79" s="35" t="s">
        <v>354</v>
      </c>
      <c r="D79" s="28" t="s">
        <v>355</v>
      </c>
      <c r="E79" s="28" t="s">
        <v>356</v>
      </c>
      <c r="F79" s="28" t="s">
        <v>371</v>
      </c>
      <c r="G79" s="39" t="s">
        <v>372</v>
      </c>
      <c r="H79" s="30" t="s">
        <v>329</v>
      </c>
      <c r="I79" s="49" t="s">
        <v>32</v>
      </c>
      <c r="J79" s="29" t="s">
        <v>288</v>
      </c>
      <c r="K79" s="29"/>
      <c r="L79" s="29"/>
      <c r="M79" s="29"/>
      <c r="N79" s="29"/>
      <c r="O79" s="98"/>
      <c r="P79" s="142" t="s">
        <v>370</v>
      </c>
    </row>
    <row r="80" spans="1:16" s="42" customFormat="1" ht="17.45" thickTop="1" thickBot="1">
      <c r="A80" s="27">
        <f>ROW(A80)-3</f>
        <v>77</v>
      </c>
      <c r="B80" s="49" t="s">
        <v>18</v>
      </c>
      <c r="C80" s="35" t="s">
        <v>354</v>
      </c>
      <c r="D80" s="28" t="s">
        <v>355</v>
      </c>
      <c r="E80" s="28" t="s">
        <v>356</v>
      </c>
      <c r="F80" s="28" t="s">
        <v>373</v>
      </c>
      <c r="G80" s="31" t="s">
        <v>374</v>
      </c>
      <c r="H80" s="30" t="s">
        <v>48</v>
      </c>
      <c r="I80" s="49" t="s">
        <v>359</v>
      </c>
      <c r="J80" s="29" t="s">
        <v>288</v>
      </c>
      <c r="K80" s="29"/>
      <c r="L80" s="29"/>
      <c r="M80" s="29"/>
      <c r="N80" s="29"/>
      <c r="O80" s="98"/>
      <c r="P80" s="142" t="s">
        <v>375</v>
      </c>
    </row>
    <row r="81" spans="1:16" s="42" customFormat="1" ht="17.45" thickTop="1" thickBot="1">
      <c r="A81" s="27">
        <f>ROW(A81)-3</f>
        <v>78</v>
      </c>
      <c r="B81" s="49" t="s">
        <v>18</v>
      </c>
      <c r="C81" s="35" t="s">
        <v>354</v>
      </c>
      <c r="D81" s="28" t="s">
        <v>355</v>
      </c>
      <c r="E81" s="28" t="s">
        <v>275</v>
      </c>
      <c r="F81" s="28" t="s">
        <v>376</v>
      </c>
      <c r="G81" s="31" t="s">
        <v>377</v>
      </c>
      <c r="H81" s="30" t="s">
        <v>48</v>
      </c>
      <c r="I81" s="30" t="s">
        <v>48</v>
      </c>
      <c r="J81" s="29" t="s">
        <v>288</v>
      </c>
      <c r="K81" s="29"/>
      <c r="L81" s="29"/>
      <c r="M81" s="29"/>
      <c r="N81" s="29"/>
      <c r="O81" s="98"/>
      <c r="P81" s="144" t="s">
        <v>280</v>
      </c>
    </row>
    <row r="82" spans="1:16" ht="17.100000000000001" thickTop="1"/>
  </sheetData>
  <mergeCells count="2">
    <mergeCell ref="A1:I1"/>
    <mergeCell ref="J1:O1"/>
  </mergeCells>
  <phoneticPr fontId="15" type="noConversion"/>
  <pageMargins left="0.25" right="0.25" top="0.75" bottom="0.75" header="0.3" footer="0.3"/>
  <pageSetup paperSize="9" scale="36" fitToHeight="0" orientation="portrait" r:id="rId1"/>
  <rowBreaks count="4" manualBreakCount="4">
    <brk id="15" max="15" man="1"/>
    <brk id="29" max="15" man="1"/>
    <brk id="53" max="15" man="1"/>
    <brk id="74" max="15"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200E5-D7B5-4B01-94EF-2428A6810792}">
  <sheetPr>
    <pageSetUpPr fitToPage="1"/>
  </sheetPr>
  <dimension ref="B3:E66"/>
  <sheetViews>
    <sheetView view="pageBreakPreview" zoomScale="60" zoomScaleNormal="70" workbookViewId="0">
      <selection activeCell="AE23" sqref="AE23"/>
    </sheetView>
  </sheetViews>
  <sheetFormatPr defaultColWidth="11.42578125" defaultRowHeight="14.45"/>
  <cols>
    <col min="1" max="1" width="4.5703125" customWidth="1"/>
    <col min="9" max="9" width="13.140625" customWidth="1"/>
    <col min="13" max="13" width="4.42578125" customWidth="1"/>
    <col min="14" max="14" width="12.85546875" customWidth="1"/>
  </cols>
  <sheetData>
    <row r="3" spans="2:5" ht="18.600000000000001">
      <c r="B3" s="135" t="s">
        <v>378</v>
      </c>
      <c r="C3" s="125" t="s">
        <v>379</v>
      </c>
      <c r="D3" s="125" t="s">
        <v>379</v>
      </c>
      <c r="E3" s="126" t="s">
        <v>380</v>
      </c>
    </row>
    <row r="4" spans="2:5">
      <c r="B4" s="127" t="s">
        <v>381</v>
      </c>
      <c r="C4" s="129">
        <v>6936</v>
      </c>
      <c r="D4" s="129">
        <v>6936</v>
      </c>
      <c r="E4" s="130">
        <v>57000</v>
      </c>
    </row>
    <row r="5" spans="2:5">
      <c r="B5" s="127" t="s">
        <v>382</v>
      </c>
      <c r="C5" s="129">
        <v>13140</v>
      </c>
      <c r="D5" s="129"/>
      <c r="E5" s="130"/>
    </row>
    <row r="6" spans="2:5">
      <c r="B6" s="127" t="s">
        <v>383</v>
      </c>
      <c r="C6" s="129">
        <v>1261</v>
      </c>
      <c r="D6" s="129">
        <v>1261</v>
      </c>
      <c r="E6" s="130"/>
    </row>
    <row r="7" spans="2:5">
      <c r="B7" s="127" t="s">
        <v>384</v>
      </c>
      <c r="C7" s="129">
        <v>3780</v>
      </c>
      <c r="D7" s="129">
        <v>3780</v>
      </c>
      <c r="E7" s="130"/>
    </row>
    <row r="8" spans="2:5">
      <c r="B8" s="127" t="s">
        <v>140</v>
      </c>
      <c r="C8" s="129">
        <v>30080</v>
      </c>
      <c r="D8" s="129">
        <v>30080</v>
      </c>
      <c r="E8" s="130"/>
    </row>
    <row r="9" spans="2:5">
      <c r="B9" s="127" t="s">
        <v>385</v>
      </c>
      <c r="C9" s="129">
        <v>18800</v>
      </c>
      <c r="D9" s="129"/>
      <c r="E9" s="130"/>
    </row>
    <row r="10" spans="2:5">
      <c r="B10" s="127" t="s">
        <v>386</v>
      </c>
      <c r="C10" s="131">
        <f>C8+C7+C6+C4+C5+C9</f>
        <v>73997</v>
      </c>
      <c r="D10" s="131">
        <f>D8+D7+D6+D4+D5+D9</f>
        <v>42057</v>
      </c>
      <c r="E10" s="130">
        <f>E4*0.8</f>
        <v>45600</v>
      </c>
    </row>
    <row r="11" spans="2:5">
      <c r="B11" s="127" t="s">
        <v>387</v>
      </c>
      <c r="C11" s="129">
        <f>C10-E4*0.75</f>
        <v>31247</v>
      </c>
      <c r="D11" s="129">
        <f>D10-E4*0.5</f>
        <v>13557</v>
      </c>
      <c r="E11" s="130"/>
    </row>
    <row r="12" spans="2:5">
      <c r="B12" s="127" t="s">
        <v>388</v>
      </c>
      <c r="C12" s="129">
        <f>C11*2.88</f>
        <v>89991.360000000001</v>
      </c>
      <c r="D12" s="129">
        <f>D11*2.88</f>
        <v>39044.159999999996</v>
      </c>
      <c r="E12" s="130"/>
    </row>
    <row r="13" spans="2:5">
      <c r="B13" s="127" t="s">
        <v>389</v>
      </c>
      <c r="C13" s="129">
        <v>3290</v>
      </c>
      <c r="D13" s="129"/>
      <c r="E13" s="130"/>
    </row>
    <row r="14" spans="2:5">
      <c r="B14" s="128" t="s">
        <v>390</v>
      </c>
      <c r="C14" s="133">
        <f>C12/C13</f>
        <v>27.352996960486323</v>
      </c>
      <c r="D14" s="134">
        <f>D12/C13</f>
        <v>11.86752583586626</v>
      </c>
      <c r="E14" s="132"/>
    </row>
    <row r="15" spans="2:5">
      <c r="B15" s="127" t="s">
        <v>391</v>
      </c>
      <c r="C15" s="129">
        <f>C10</f>
        <v>73997</v>
      </c>
      <c r="D15" s="136"/>
      <c r="E15" s="137"/>
    </row>
    <row r="16" spans="2:5">
      <c r="B16" s="127" t="s">
        <v>392</v>
      </c>
      <c r="C16" s="129">
        <v>4351</v>
      </c>
      <c r="D16" s="136"/>
      <c r="E16" s="137"/>
    </row>
    <row r="17" spans="2:5">
      <c r="B17" s="128" t="s">
        <v>393</v>
      </c>
      <c r="C17" s="133">
        <f>C15/C16</f>
        <v>17.006894966674327</v>
      </c>
      <c r="D17" s="138"/>
      <c r="E17" s="139"/>
    </row>
    <row r="32" spans="2:5">
      <c r="B32" t="s">
        <v>394</v>
      </c>
    </row>
    <row r="34" spans="2:4">
      <c r="B34" t="s">
        <v>395</v>
      </c>
    </row>
    <row r="35" spans="2:4">
      <c r="B35" t="s">
        <v>396</v>
      </c>
      <c r="C35" t="s">
        <v>397</v>
      </c>
      <c r="D35">
        <f>21-8</f>
        <v>13</v>
      </c>
    </row>
    <row r="36" spans="2:4">
      <c r="B36" t="s">
        <v>398</v>
      </c>
      <c r="C36" t="s">
        <v>399</v>
      </c>
      <c r="D36">
        <f>12-8</f>
        <v>4</v>
      </c>
    </row>
    <row r="38" spans="2:4">
      <c r="B38" t="s">
        <v>400</v>
      </c>
    </row>
    <row r="41" spans="2:4">
      <c r="B41" t="s">
        <v>401</v>
      </c>
    </row>
    <row r="43" spans="2:4">
      <c r="C43" t="s">
        <v>402</v>
      </c>
      <c r="D43" t="s">
        <v>403</v>
      </c>
    </row>
    <row r="44" spans="2:4">
      <c r="B44" t="s">
        <v>404</v>
      </c>
      <c r="C44" s="140">
        <v>2</v>
      </c>
      <c r="D44" t="s">
        <v>405</v>
      </c>
    </row>
    <row r="45" spans="2:4">
      <c r="B45" t="s">
        <v>406</v>
      </c>
      <c r="C45" s="140">
        <v>4</v>
      </c>
    </row>
    <row r="46" spans="2:4">
      <c r="B46" t="s">
        <v>407</v>
      </c>
      <c r="C46" s="140">
        <v>2</v>
      </c>
    </row>
    <row r="47" spans="2:4">
      <c r="B47" t="s">
        <v>408</v>
      </c>
      <c r="C47" s="140">
        <v>4</v>
      </c>
    </row>
    <row r="48" spans="2:4">
      <c r="B48" t="s">
        <v>409</v>
      </c>
      <c r="C48" s="140">
        <v>2</v>
      </c>
    </row>
    <row r="49" spans="2:4">
      <c r="B49" t="s">
        <v>410</v>
      </c>
      <c r="C49" s="140">
        <v>4</v>
      </c>
    </row>
    <row r="50" spans="2:4">
      <c r="B50" t="s">
        <v>411</v>
      </c>
      <c r="C50" s="140">
        <v>1</v>
      </c>
    </row>
    <row r="51" spans="2:4">
      <c r="B51" t="s">
        <v>412</v>
      </c>
      <c r="C51" s="140">
        <v>2</v>
      </c>
    </row>
    <row r="52" spans="2:4">
      <c r="B52" t="s">
        <v>413</v>
      </c>
      <c r="C52" s="140">
        <v>4</v>
      </c>
    </row>
    <row r="53" spans="2:4">
      <c r="B53" t="s">
        <v>414</v>
      </c>
      <c r="C53" s="140">
        <v>2</v>
      </c>
    </row>
    <row r="54" spans="2:4">
      <c r="B54" t="s">
        <v>415</v>
      </c>
      <c r="C54" s="140">
        <v>4</v>
      </c>
    </row>
    <row r="55" spans="2:4">
      <c r="B55" t="s">
        <v>416</v>
      </c>
      <c r="C55" s="140">
        <v>2</v>
      </c>
    </row>
    <row r="56" spans="2:4">
      <c r="B56" t="s">
        <v>417</v>
      </c>
      <c r="C56" s="140">
        <f>SUM(C44:C55)</f>
        <v>33</v>
      </c>
      <c r="D56">
        <f>C56*5</f>
        <v>165</v>
      </c>
    </row>
    <row r="57" spans="2:4">
      <c r="D57">
        <f>C56*6</f>
        <v>198</v>
      </c>
    </row>
    <row r="59" spans="2:4">
      <c r="B59" t="s">
        <v>418</v>
      </c>
      <c r="C59">
        <v>2</v>
      </c>
    </row>
    <row r="60" spans="2:4">
      <c r="B60" t="s">
        <v>419</v>
      </c>
      <c r="C60">
        <v>4</v>
      </c>
    </row>
    <row r="61" spans="2:4">
      <c r="B61" t="s">
        <v>407</v>
      </c>
      <c r="C61">
        <v>2</v>
      </c>
    </row>
    <row r="62" spans="2:4">
      <c r="B62" t="s">
        <v>409</v>
      </c>
      <c r="C62">
        <v>2</v>
      </c>
    </row>
    <row r="63" spans="2:4">
      <c r="B63" t="s">
        <v>420</v>
      </c>
      <c r="C63">
        <v>5</v>
      </c>
    </row>
    <row r="64" spans="2:4">
      <c r="C64">
        <f>C63+C62+C61+C60+C59</f>
        <v>15</v>
      </c>
    </row>
    <row r="65" spans="3:4">
      <c r="C65">
        <f>52-C64</f>
        <v>37</v>
      </c>
      <c r="D65">
        <f>C65*5</f>
        <v>185</v>
      </c>
    </row>
    <row r="66" spans="3:4">
      <c r="D66">
        <f>C65*6</f>
        <v>222</v>
      </c>
    </row>
  </sheetData>
  <phoneticPr fontId="15" type="noConversion"/>
  <pageMargins left="0.7" right="0.7" top="0.75" bottom="0.75" header="0.3" footer="0.3"/>
  <pageSetup paperSize="9" scale="4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7DB6-AA33-4BF5-9E7E-CA69C9589BC0}">
  <dimension ref="A3:D61"/>
  <sheetViews>
    <sheetView workbookViewId="0">
      <selection activeCell="B29" sqref="B29"/>
    </sheetView>
  </sheetViews>
  <sheetFormatPr defaultColWidth="11.42578125" defaultRowHeight="14.45"/>
  <cols>
    <col min="1" max="1" width="53.5703125" style="43" bestFit="1" customWidth="1"/>
    <col min="2" max="2" width="23.85546875" style="45" bestFit="1" customWidth="1"/>
    <col min="3" max="3" width="7.5703125" style="43" bestFit="1" customWidth="1"/>
    <col min="4" max="4" width="12.5703125" style="43" bestFit="1" customWidth="1"/>
  </cols>
  <sheetData>
    <row r="3" spans="1:4">
      <c r="A3" s="44" t="s">
        <v>421</v>
      </c>
      <c r="B3" s="44" t="s">
        <v>422</v>
      </c>
    </row>
    <row r="4" spans="1:4">
      <c r="A4" s="44" t="s">
        <v>423</v>
      </c>
      <c r="B4" s="43" t="s">
        <v>424</v>
      </c>
      <c r="C4" s="43" t="s">
        <v>425</v>
      </c>
      <c r="D4" s="43" t="s">
        <v>426</v>
      </c>
    </row>
    <row r="5" spans="1:4">
      <c r="A5" s="43" t="s">
        <v>354</v>
      </c>
      <c r="B5" s="45">
        <v>15</v>
      </c>
      <c r="C5" s="45">
        <v>11</v>
      </c>
      <c r="D5" s="45">
        <v>26</v>
      </c>
    </row>
    <row r="6" spans="1:4">
      <c r="A6" s="43" t="s">
        <v>355</v>
      </c>
      <c r="B6" s="45">
        <v>15</v>
      </c>
      <c r="C6" s="45">
        <v>11</v>
      </c>
      <c r="D6" s="45">
        <v>26</v>
      </c>
    </row>
    <row r="7" spans="1:4">
      <c r="A7" s="43" t="s">
        <v>427</v>
      </c>
      <c r="B7" s="45">
        <v>1</v>
      </c>
      <c r="C7" s="45"/>
      <c r="D7" s="45">
        <v>1</v>
      </c>
    </row>
    <row r="8" spans="1:4">
      <c r="A8" s="43" t="s">
        <v>356</v>
      </c>
      <c r="B8" s="45">
        <v>13</v>
      </c>
      <c r="C8" s="45">
        <v>10</v>
      </c>
      <c r="D8" s="45">
        <v>23</v>
      </c>
    </row>
    <row r="9" spans="1:4">
      <c r="A9" s="43" t="s">
        <v>428</v>
      </c>
      <c r="B9" s="45">
        <v>1</v>
      </c>
      <c r="C9" s="45">
        <v>1</v>
      </c>
      <c r="D9" s="45">
        <v>2</v>
      </c>
    </row>
    <row r="10" spans="1:4">
      <c r="A10" s="43" t="s">
        <v>259</v>
      </c>
      <c r="B10" s="45">
        <v>9</v>
      </c>
      <c r="C10" s="45">
        <v>4</v>
      </c>
      <c r="D10" s="45">
        <v>13</v>
      </c>
    </row>
    <row r="11" spans="1:4">
      <c r="A11" s="43" t="s">
        <v>260</v>
      </c>
      <c r="B11" s="45">
        <v>9</v>
      </c>
      <c r="C11" s="45">
        <v>4</v>
      </c>
      <c r="D11" s="45">
        <v>13</v>
      </c>
    </row>
    <row r="12" spans="1:4">
      <c r="A12" s="43" t="s">
        <v>261</v>
      </c>
      <c r="B12" s="45">
        <v>5</v>
      </c>
      <c r="C12" s="45">
        <v>2</v>
      </c>
      <c r="D12" s="45">
        <v>7</v>
      </c>
    </row>
    <row r="13" spans="1:4">
      <c r="A13" s="43" t="s">
        <v>269</v>
      </c>
      <c r="B13" s="45">
        <v>3</v>
      </c>
      <c r="C13" s="45"/>
      <c r="D13" s="45">
        <v>3</v>
      </c>
    </row>
    <row r="14" spans="1:4">
      <c r="A14" s="43" t="s">
        <v>429</v>
      </c>
      <c r="C14" s="45">
        <v>2</v>
      </c>
      <c r="D14" s="45">
        <v>2</v>
      </c>
    </row>
    <row r="15" spans="1:4">
      <c r="A15" s="43" t="s">
        <v>430</v>
      </c>
      <c r="B15" s="45">
        <v>1</v>
      </c>
      <c r="C15" s="45"/>
      <c r="D15" s="45">
        <v>1</v>
      </c>
    </row>
    <row r="16" spans="1:4">
      <c r="A16" s="43" t="s">
        <v>282</v>
      </c>
      <c r="B16" s="45">
        <v>18</v>
      </c>
      <c r="C16" s="45">
        <v>10</v>
      </c>
      <c r="D16" s="45">
        <v>28</v>
      </c>
    </row>
    <row r="17" spans="1:4">
      <c r="A17" s="43" t="s">
        <v>283</v>
      </c>
      <c r="B17" s="45">
        <v>18</v>
      </c>
      <c r="C17" s="45">
        <v>10</v>
      </c>
      <c r="D17" s="45">
        <v>28</v>
      </c>
    </row>
    <row r="18" spans="1:4">
      <c r="A18" s="43" t="s">
        <v>336</v>
      </c>
      <c r="B18" s="45">
        <v>2</v>
      </c>
      <c r="C18" s="45"/>
      <c r="D18" s="45">
        <v>2</v>
      </c>
    </row>
    <row r="19" spans="1:4">
      <c r="A19" s="43" t="s">
        <v>344</v>
      </c>
      <c r="B19" s="45">
        <v>3</v>
      </c>
      <c r="C19" s="45">
        <v>3</v>
      </c>
      <c r="D19" s="45">
        <v>6</v>
      </c>
    </row>
    <row r="20" spans="1:4">
      <c r="A20" s="43" t="s">
        <v>301</v>
      </c>
      <c r="B20" s="45">
        <v>3</v>
      </c>
      <c r="C20" s="45"/>
      <c r="D20" s="45">
        <v>3</v>
      </c>
    </row>
    <row r="21" spans="1:4">
      <c r="A21" s="43" t="s">
        <v>284</v>
      </c>
      <c r="B21" s="45">
        <v>6</v>
      </c>
      <c r="C21" s="45">
        <v>2</v>
      </c>
      <c r="D21" s="45">
        <v>8</v>
      </c>
    </row>
    <row r="22" spans="1:4">
      <c r="A22" s="43" t="s">
        <v>315</v>
      </c>
      <c r="B22" s="45">
        <v>4</v>
      </c>
      <c r="C22" s="45">
        <v>3</v>
      </c>
      <c r="D22" s="45">
        <v>7</v>
      </c>
    </row>
    <row r="23" spans="1:4">
      <c r="A23" s="43" t="s">
        <v>431</v>
      </c>
      <c r="C23" s="45">
        <v>2</v>
      </c>
      <c r="D23" s="45">
        <v>2</v>
      </c>
    </row>
    <row r="24" spans="1:4">
      <c r="A24" s="43" t="s">
        <v>19</v>
      </c>
      <c r="B24" s="45">
        <v>33</v>
      </c>
      <c r="C24" s="45">
        <v>12</v>
      </c>
      <c r="D24" s="45">
        <v>45</v>
      </c>
    </row>
    <row r="25" spans="1:4">
      <c r="A25" s="43" t="s">
        <v>97</v>
      </c>
      <c r="B25" s="45">
        <v>9</v>
      </c>
      <c r="C25" s="45">
        <v>4</v>
      </c>
      <c r="D25" s="45">
        <v>13</v>
      </c>
    </row>
    <row r="26" spans="1:4">
      <c r="A26" s="43" t="s">
        <v>98</v>
      </c>
      <c r="B26" s="45">
        <v>4</v>
      </c>
      <c r="C26" s="45"/>
      <c r="D26" s="45">
        <v>4</v>
      </c>
    </row>
    <row r="27" spans="1:4">
      <c r="A27" s="43" t="s">
        <v>432</v>
      </c>
      <c r="C27" s="45">
        <v>4</v>
      </c>
      <c r="D27" s="45">
        <v>4</v>
      </c>
    </row>
    <row r="28" spans="1:4">
      <c r="A28" s="43" t="s">
        <v>433</v>
      </c>
      <c r="B28" s="45">
        <v>1</v>
      </c>
      <c r="C28" s="45"/>
      <c r="D28" s="45">
        <v>1</v>
      </c>
    </row>
    <row r="29" spans="1:4">
      <c r="A29" s="43" t="s">
        <v>430</v>
      </c>
      <c r="B29" s="45">
        <v>4</v>
      </c>
      <c r="C29" s="45"/>
      <c r="D29" s="45">
        <v>4</v>
      </c>
    </row>
    <row r="30" spans="1:4">
      <c r="A30" s="43" t="s">
        <v>157</v>
      </c>
      <c r="B30" s="45">
        <v>6</v>
      </c>
      <c r="C30" s="45">
        <v>5</v>
      </c>
      <c r="D30" s="45">
        <v>11</v>
      </c>
    </row>
    <row r="31" spans="1:4">
      <c r="A31" s="43" t="s">
        <v>158</v>
      </c>
      <c r="B31" s="45">
        <v>1</v>
      </c>
      <c r="C31" s="45">
        <v>5</v>
      </c>
      <c r="D31" s="45">
        <v>6</v>
      </c>
    </row>
    <row r="32" spans="1:4">
      <c r="A32" s="43" t="s">
        <v>430</v>
      </c>
      <c r="B32" s="45">
        <v>5</v>
      </c>
      <c r="C32" s="45"/>
      <c r="D32" s="45">
        <v>5</v>
      </c>
    </row>
    <row r="33" spans="1:4">
      <c r="A33" s="43" t="s">
        <v>434</v>
      </c>
      <c r="C33" s="45">
        <v>3</v>
      </c>
      <c r="D33" s="45">
        <v>3</v>
      </c>
    </row>
    <row r="34" spans="1:4">
      <c r="A34" s="43" t="s">
        <v>37</v>
      </c>
      <c r="C34" s="45">
        <v>1</v>
      </c>
      <c r="D34" s="45">
        <v>1</v>
      </c>
    </row>
    <row r="35" spans="1:4">
      <c r="A35" s="43" t="s">
        <v>435</v>
      </c>
      <c r="C35" s="45">
        <v>2</v>
      </c>
      <c r="D35" s="45">
        <v>2</v>
      </c>
    </row>
    <row r="36" spans="1:4">
      <c r="A36" s="43" t="s">
        <v>20</v>
      </c>
      <c r="B36" s="45">
        <v>14</v>
      </c>
      <c r="C36" s="45"/>
      <c r="D36" s="45">
        <v>14</v>
      </c>
    </row>
    <row r="37" spans="1:4">
      <c r="A37" s="43" t="s">
        <v>37</v>
      </c>
      <c r="B37" s="45">
        <v>5</v>
      </c>
      <c r="C37" s="45"/>
      <c r="D37" s="45">
        <v>5</v>
      </c>
    </row>
    <row r="38" spans="1:4">
      <c r="A38" s="43" t="s">
        <v>21</v>
      </c>
      <c r="B38" s="45">
        <v>3</v>
      </c>
      <c r="C38" s="45"/>
      <c r="D38" s="45">
        <v>3</v>
      </c>
    </row>
    <row r="39" spans="1:4">
      <c r="A39" s="43" t="s">
        <v>74</v>
      </c>
      <c r="B39" s="45">
        <v>1</v>
      </c>
      <c r="C39" s="45"/>
      <c r="D39" s="45">
        <v>1</v>
      </c>
    </row>
    <row r="40" spans="1:4">
      <c r="A40" s="43" t="s">
        <v>430</v>
      </c>
      <c r="B40" s="45">
        <v>5</v>
      </c>
      <c r="C40" s="45"/>
      <c r="D40" s="45">
        <v>5</v>
      </c>
    </row>
    <row r="41" spans="1:4">
      <c r="A41" s="43" t="s">
        <v>430</v>
      </c>
      <c r="B41" s="45">
        <v>4</v>
      </c>
      <c r="C41" s="45"/>
      <c r="D41" s="45">
        <v>4</v>
      </c>
    </row>
    <row r="42" spans="1:4">
      <c r="A42" s="43" t="s">
        <v>430</v>
      </c>
      <c r="B42" s="45">
        <v>4</v>
      </c>
      <c r="C42" s="45"/>
      <c r="D42" s="45">
        <v>4</v>
      </c>
    </row>
    <row r="43" spans="1:4">
      <c r="A43" s="43" t="s">
        <v>181</v>
      </c>
      <c r="B43" s="45">
        <v>27</v>
      </c>
      <c r="C43" s="45">
        <v>13</v>
      </c>
      <c r="D43" s="45">
        <v>40</v>
      </c>
    </row>
    <row r="44" spans="1:4">
      <c r="A44" s="43" t="s">
        <v>182</v>
      </c>
      <c r="B44" s="45">
        <v>17</v>
      </c>
      <c r="C44" s="45">
        <v>13</v>
      </c>
      <c r="D44" s="45">
        <v>30</v>
      </c>
    </row>
    <row r="45" spans="1:4">
      <c r="A45" s="43" t="s">
        <v>219</v>
      </c>
      <c r="B45" s="45">
        <v>1</v>
      </c>
      <c r="C45" s="45">
        <v>3</v>
      </c>
      <c r="D45" s="45">
        <v>4</v>
      </c>
    </row>
    <row r="46" spans="1:4">
      <c r="A46" s="43" t="s">
        <v>208</v>
      </c>
      <c r="B46" s="45">
        <v>3</v>
      </c>
      <c r="C46" s="45">
        <v>4</v>
      </c>
      <c r="D46" s="45">
        <v>7</v>
      </c>
    </row>
    <row r="47" spans="1:4">
      <c r="A47" s="43" t="s">
        <v>183</v>
      </c>
      <c r="B47" s="45">
        <v>9</v>
      </c>
      <c r="C47" s="45">
        <v>6</v>
      </c>
      <c r="D47" s="45">
        <v>15</v>
      </c>
    </row>
    <row r="48" spans="1:4">
      <c r="A48" s="43" t="s">
        <v>430</v>
      </c>
      <c r="B48" s="45">
        <v>4</v>
      </c>
      <c r="C48" s="45"/>
      <c r="D48" s="45">
        <v>4</v>
      </c>
    </row>
    <row r="49" spans="1:4">
      <c r="A49" s="43" t="s">
        <v>233</v>
      </c>
      <c r="B49" s="45">
        <v>7</v>
      </c>
      <c r="C49" s="45"/>
      <c r="D49" s="45">
        <v>7</v>
      </c>
    </row>
    <row r="50" spans="1:4">
      <c r="A50" s="43" t="s">
        <v>234</v>
      </c>
      <c r="B50" s="45">
        <v>1</v>
      </c>
      <c r="C50" s="45"/>
      <c r="D50" s="45">
        <v>1</v>
      </c>
    </row>
    <row r="51" spans="1:4">
      <c r="A51" s="43" t="s">
        <v>241</v>
      </c>
      <c r="B51" s="45">
        <v>1</v>
      </c>
      <c r="C51" s="45"/>
      <c r="D51" s="45">
        <v>1</v>
      </c>
    </row>
    <row r="52" spans="1:4">
      <c r="A52" s="43" t="s">
        <v>430</v>
      </c>
      <c r="B52" s="45">
        <v>5</v>
      </c>
      <c r="C52" s="45"/>
      <c r="D52" s="45">
        <v>5</v>
      </c>
    </row>
    <row r="53" spans="1:4">
      <c r="A53" s="43" t="s">
        <v>247</v>
      </c>
      <c r="B53" s="45">
        <v>1</v>
      </c>
      <c r="C53" s="45"/>
      <c r="D53" s="45">
        <v>1</v>
      </c>
    </row>
    <row r="54" spans="1:4">
      <c r="A54" s="43" t="s">
        <v>248</v>
      </c>
      <c r="B54" s="45">
        <v>1</v>
      </c>
      <c r="C54" s="45"/>
      <c r="D54" s="45">
        <v>1</v>
      </c>
    </row>
    <row r="55" spans="1:4">
      <c r="A55" s="43" t="s">
        <v>430</v>
      </c>
      <c r="B55" s="45">
        <v>2</v>
      </c>
      <c r="C55" s="45"/>
      <c r="D55" s="45">
        <v>2</v>
      </c>
    </row>
    <row r="56" spans="1:4">
      <c r="A56" s="43" t="s">
        <v>255</v>
      </c>
      <c r="B56" s="45">
        <v>1</v>
      </c>
      <c r="C56" s="45"/>
      <c r="D56" s="45">
        <v>1</v>
      </c>
    </row>
    <row r="57" spans="1:4">
      <c r="A57" s="43" t="s">
        <v>430</v>
      </c>
      <c r="B57" s="45">
        <v>1</v>
      </c>
      <c r="C57" s="45"/>
      <c r="D57" s="45">
        <v>1</v>
      </c>
    </row>
    <row r="58" spans="1:4">
      <c r="A58" s="43" t="s">
        <v>426</v>
      </c>
      <c r="B58" s="45">
        <v>102</v>
      </c>
      <c r="C58" s="45">
        <v>50</v>
      </c>
      <c r="D58" s="45">
        <v>152</v>
      </c>
    </row>
    <row r="59" spans="1:4">
      <c r="A59"/>
      <c r="B59"/>
      <c r="C59"/>
      <c r="D59"/>
    </row>
    <row r="60" spans="1:4">
      <c r="A60"/>
      <c r="B60"/>
      <c r="C60"/>
      <c r="D60"/>
    </row>
    <row r="61" spans="1:4">
      <c r="A61"/>
      <c r="B61"/>
      <c r="C61"/>
      <c r="D6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D306248AE7D5D459262E10FC889AD0A" ma:contentTypeVersion="3" ma:contentTypeDescription="Crée un document." ma:contentTypeScope="" ma:versionID="1b92edf17be8525dc9a4d120aaed6841">
  <xsd:schema xmlns:xsd="http://www.w3.org/2001/XMLSchema" xmlns:xs="http://www.w3.org/2001/XMLSchema" xmlns:p="http://schemas.microsoft.com/office/2006/metadata/properties" xmlns:ns2="3966adf3-9b09-469d-af96-bad1763d385a" targetNamespace="http://schemas.microsoft.com/office/2006/metadata/properties" ma:root="true" ma:fieldsID="572dc2b9b351d6e2ad6ea09cd56f910f" ns2:_="">
    <xsd:import namespace="3966adf3-9b09-469d-af96-bad1763d385a"/>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66adf3-9b09-469d-af96-bad1763d38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7882E0-09BD-4D23-8847-2903D7ACECD3}"/>
</file>

<file path=customXml/itemProps2.xml><?xml version="1.0" encoding="utf-8"?>
<ds:datastoreItem xmlns:ds="http://schemas.openxmlformats.org/officeDocument/2006/customXml" ds:itemID="{1EB69C94-1349-4132-8D19-A2B047F360CF}"/>
</file>

<file path=customXml/itemProps3.xml><?xml version="1.0" encoding="utf-8"?>
<ds:datastoreItem xmlns:ds="http://schemas.openxmlformats.org/officeDocument/2006/customXml" ds:itemID="{04B86940-10A1-4F61-AD19-E9D968678F9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 ANTHONY</dc:creator>
  <cp:keywords/>
  <dc:description/>
  <cp:lastModifiedBy>Roy DABEE</cp:lastModifiedBy>
  <cp:revision/>
  <dcterms:created xsi:type="dcterms:W3CDTF">2022-09-27T13:45:21Z</dcterms:created>
  <dcterms:modified xsi:type="dcterms:W3CDTF">2025-08-25T10:05:54Z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0x0101006D306248AE7D5D459262E10FC889AD0A</vt:lpwstr>
  </property>
</Properties>
</file>